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S:\Library and EIKS\Knowledge Service (EIKS)\Elrond Barometer\Write-up and Web content\"/>
    </mc:Choice>
  </mc:AlternateContent>
  <xr:revisionPtr revIDLastSave="0" documentId="13_ncr:1_{9086E585-3EBA-40AF-84B0-700561BAC5A4}" xr6:coauthVersionLast="43" xr6:coauthVersionMax="43" xr10:uidLastSave="{00000000-0000-0000-0000-000000000000}"/>
  <bookViews>
    <workbookView xWindow="20370" yWindow="-7260" windowWidth="24240" windowHeight="13740" tabRatio="708" xr2:uid="{B27D5576-446F-4EB1-BA2F-E14D464298BA}"/>
  </bookViews>
  <sheets>
    <sheet name="Introduction to 2019 data" sheetId="1" r:id="rId1"/>
    <sheet name="Biggest challenges" sheetId="2" r:id="rId2"/>
    <sheet name="Climate" sheetId="7" r:id="rId3"/>
    <sheet name="Policy and investment" sheetId="3" r:id="rId4"/>
    <sheet name="Prices" sheetId="4" r:id="rId5"/>
    <sheet name="Flexibility and digital" sheetId="5" r:id="rId6"/>
    <sheet name="Consumers" sheetId="6" r:id="rId7"/>
    <sheet name="Yearly trends"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9" i="4" l="1"/>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98" i="6" l="1"/>
  <c r="C99" i="6"/>
  <c r="C100" i="6"/>
  <c r="C101" i="6"/>
  <c r="C102" i="6"/>
  <c r="C97" i="6"/>
  <c r="C72" i="6"/>
  <c r="C73" i="6"/>
  <c r="C74" i="6"/>
  <c r="C75" i="6"/>
  <c r="C76" i="6"/>
  <c r="C77" i="6"/>
  <c r="C78" i="6"/>
  <c r="C79" i="6"/>
  <c r="C80" i="6"/>
  <c r="C81" i="6"/>
  <c r="C71" i="6"/>
  <c r="C175" i="5"/>
  <c r="C176" i="5"/>
  <c r="C177" i="5"/>
  <c r="C178" i="5"/>
  <c r="C174" i="5"/>
  <c r="C161" i="5"/>
  <c r="C162" i="5"/>
  <c r="C163" i="5"/>
  <c r="C164" i="5"/>
  <c r="C165" i="5"/>
  <c r="C166" i="5"/>
  <c r="C167" i="5"/>
  <c r="C168" i="5"/>
  <c r="C160" i="5"/>
  <c r="C103" i="5"/>
  <c r="C104" i="5"/>
  <c r="C105" i="5"/>
  <c r="C106" i="5"/>
  <c r="C107" i="5"/>
  <c r="C108" i="5"/>
  <c r="C109" i="5"/>
  <c r="C110" i="5"/>
  <c r="C90" i="5"/>
  <c r="C91" i="5"/>
  <c r="C92" i="5"/>
  <c r="C93" i="5"/>
  <c r="C89" i="5"/>
  <c r="C45" i="7"/>
  <c r="C46" i="7"/>
  <c r="C47" i="7"/>
  <c r="C48" i="7"/>
  <c r="C49" i="7"/>
  <c r="C50" i="7"/>
  <c r="C51" i="7"/>
  <c r="C52" i="7"/>
  <c r="C53" i="7"/>
  <c r="C54" i="7"/>
  <c r="C55" i="7"/>
  <c r="C56" i="7"/>
  <c r="C57" i="7"/>
  <c r="C58" i="7"/>
  <c r="C59" i="7"/>
  <c r="C44" i="7"/>
  <c r="D71" i="10" l="1"/>
  <c r="I76" i="3" l="1"/>
  <c r="I75" i="3"/>
  <c r="I74" i="3"/>
  <c r="I73" i="3"/>
  <c r="I72" i="3"/>
  <c r="I71" i="3"/>
  <c r="I70" i="3"/>
  <c r="I69" i="3"/>
  <c r="I68" i="3"/>
  <c r="I67" i="3"/>
  <c r="I66" i="3"/>
  <c r="I65" i="3"/>
  <c r="I64" i="3"/>
  <c r="I63" i="3"/>
  <c r="I62" i="3"/>
  <c r="I61" i="3"/>
  <c r="I60" i="3"/>
  <c r="I59" i="3"/>
  <c r="I58" i="3"/>
  <c r="C65" i="7"/>
  <c r="C66" i="7"/>
  <c r="C67" i="7"/>
  <c r="C68" i="7"/>
  <c r="C69" i="7"/>
  <c r="C70" i="7"/>
  <c r="C71" i="7"/>
  <c r="C72" i="7"/>
  <c r="C73" i="7"/>
  <c r="C74" i="7"/>
  <c r="D27" i="2" l="1"/>
  <c r="D28" i="2"/>
  <c r="D29" i="2"/>
  <c r="D30" i="2"/>
  <c r="D31" i="2"/>
  <c r="D32" i="2"/>
  <c r="D33" i="2"/>
  <c r="D34" i="2"/>
  <c r="D35" i="2"/>
  <c r="D26" i="2"/>
  <c r="C27" i="2"/>
  <c r="C28" i="2"/>
  <c r="C29" i="2"/>
  <c r="C30" i="2"/>
  <c r="C31" i="2"/>
  <c r="C32" i="2"/>
  <c r="C33" i="2"/>
  <c r="C34" i="2"/>
  <c r="C35" i="2"/>
  <c r="C26" i="2"/>
  <c r="B27" i="2"/>
  <c r="B28" i="2"/>
  <c r="B29" i="2"/>
  <c r="B30" i="2"/>
  <c r="B31" i="2"/>
  <c r="B32" i="2"/>
  <c r="B33" i="2"/>
  <c r="B34" i="2"/>
  <c r="B35" i="2"/>
  <c r="B26" i="2"/>
  <c r="C21" i="5" l="1"/>
  <c r="C22" i="5"/>
  <c r="C23" i="5"/>
  <c r="C24" i="5"/>
  <c r="C25" i="5"/>
  <c r="C26" i="5"/>
  <c r="C27" i="5"/>
  <c r="C28" i="5"/>
  <c r="C20" i="5"/>
  <c r="C149" i="6" l="1"/>
  <c r="C150" i="6"/>
  <c r="C151" i="6"/>
  <c r="C152" i="6"/>
  <c r="C153" i="6"/>
  <c r="C154" i="6"/>
  <c r="C148" i="6"/>
  <c r="C140" i="6"/>
  <c r="C141" i="6"/>
  <c r="C142" i="6"/>
  <c r="C139" i="6"/>
  <c r="C12" i="6"/>
  <c r="C13" i="6"/>
  <c r="C14" i="6"/>
  <c r="C15" i="6"/>
  <c r="C16" i="6"/>
  <c r="C17" i="6"/>
  <c r="C18" i="6"/>
  <c r="C19" i="6"/>
  <c r="C20" i="6"/>
  <c r="C21" i="6"/>
  <c r="C22" i="6"/>
  <c r="C23" i="6"/>
  <c r="C24" i="6"/>
  <c r="C11" i="6"/>
  <c r="C109" i="6"/>
  <c r="C110" i="6"/>
  <c r="C111" i="6"/>
  <c r="C112" i="6"/>
  <c r="C113" i="6"/>
  <c r="C114" i="6"/>
  <c r="C115" i="6"/>
  <c r="C116" i="6"/>
  <c r="C117" i="6"/>
  <c r="C118" i="6"/>
  <c r="C119" i="6"/>
  <c r="C120" i="6"/>
  <c r="C121" i="6"/>
  <c r="C122" i="6"/>
  <c r="C123" i="6"/>
  <c r="C124" i="6"/>
  <c r="C125" i="6"/>
  <c r="C126" i="6"/>
  <c r="C127" i="6"/>
  <c r="C128" i="6"/>
  <c r="C108" i="6"/>
  <c r="C45" i="6"/>
  <c r="C46" i="6"/>
  <c r="C47" i="6"/>
  <c r="C48" i="6"/>
  <c r="C49" i="6"/>
  <c r="C50" i="6"/>
  <c r="C51" i="6"/>
  <c r="C52" i="6"/>
  <c r="C53" i="6"/>
  <c r="C54" i="6"/>
  <c r="C55" i="6"/>
  <c r="C56" i="6"/>
  <c r="C57" i="6"/>
  <c r="C58" i="6"/>
  <c r="C59" i="6"/>
  <c r="C60" i="6"/>
  <c r="C61" i="6"/>
  <c r="C62" i="6"/>
  <c r="C63" i="6"/>
  <c r="C44" i="6"/>
  <c r="C31" i="6"/>
  <c r="C32" i="6"/>
  <c r="C33" i="6"/>
  <c r="C34" i="6"/>
  <c r="C35" i="6"/>
  <c r="C36" i="6"/>
  <c r="C37" i="6"/>
  <c r="C38" i="6"/>
  <c r="C30" i="6"/>
  <c r="C88" i="6"/>
  <c r="C89" i="6"/>
  <c r="C90" i="6"/>
  <c r="C91" i="6"/>
  <c r="C87" i="6"/>
  <c r="C117" i="5"/>
  <c r="C118" i="5"/>
  <c r="C119" i="5"/>
  <c r="C120" i="5"/>
  <c r="C121" i="5"/>
  <c r="C122" i="5"/>
  <c r="C123" i="5"/>
  <c r="C124" i="5"/>
  <c r="C125" i="5"/>
  <c r="C126" i="5"/>
  <c r="C116" i="5"/>
  <c r="C145" i="5"/>
  <c r="C146" i="5"/>
  <c r="C147" i="5"/>
  <c r="C148" i="5"/>
  <c r="C149" i="5"/>
  <c r="C150" i="5"/>
  <c r="C151" i="5"/>
  <c r="C152" i="5"/>
  <c r="C153" i="5"/>
  <c r="C154" i="5"/>
  <c r="C144" i="5"/>
  <c r="C133" i="5"/>
  <c r="C134" i="5"/>
  <c r="C135" i="5"/>
  <c r="C136" i="5"/>
  <c r="C137" i="5"/>
  <c r="C138" i="5"/>
  <c r="C132" i="5"/>
  <c r="C12" i="5"/>
  <c r="C13" i="5"/>
  <c r="C14" i="5"/>
  <c r="C11" i="5"/>
  <c r="C51" i="5"/>
  <c r="C52" i="5"/>
  <c r="C53" i="5"/>
  <c r="C54" i="5"/>
  <c r="C55" i="5"/>
  <c r="C56" i="5"/>
  <c r="C57" i="5"/>
  <c r="C58" i="5"/>
  <c r="C59" i="5"/>
  <c r="C60" i="5"/>
  <c r="C61" i="5"/>
  <c r="C62" i="5"/>
  <c r="C50" i="5"/>
  <c r="C69" i="5"/>
  <c r="C70" i="5"/>
  <c r="C71" i="5"/>
  <c r="C72" i="5"/>
  <c r="C73" i="5"/>
  <c r="C74" i="5"/>
  <c r="C75" i="5"/>
  <c r="C76" i="5"/>
  <c r="C77" i="5"/>
  <c r="C78" i="5"/>
  <c r="C79" i="5"/>
  <c r="C80" i="5"/>
  <c r="C81" i="5"/>
  <c r="C82" i="5"/>
  <c r="C83" i="5"/>
  <c r="C68" i="5"/>
  <c r="C35" i="5"/>
  <c r="C36" i="5"/>
  <c r="C37" i="5"/>
  <c r="C38" i="5"/>
  <c r="C39" i="5"/>
  <c r="C40" i="5"/>
  <c r="C41" i="5"/>
  <c r="C42" i="5"/>
  <c r="C43" i="5"/>
  <c r="C44" i="5"/>
  <c r="C34" i="5"/>
  <c r="C139" i="4"/>
  <c r="C140" i="4"/>
  <c r="C141" i="4"/>
  <c r="C142" i="4"/>
  <c r="C138" i="4"/>
  <c r="C104" i="4"/>
  <c r="C105" i="4"/>
  <c r="C106" i="4"/>
  <c r="C107" i="4"/>
  <c r="C108" i="4"/>
  <c r="C109" i="4"/>
  <c r="C110" i="4"/>
  <c r="C111" i="4"/>
  <c r="C112" i="4"/>
  <c r="C113" i="4"/>
  <c r="C103" i="4"/>
  <c r="C120" i="4"/>
  <c r="C121" i="4"/>
  <c r="C122" i="4"/>
  <c r="C123" i="4"/>
  <c r="C124" i="4"/>
  <c r="C125" i="4"/>
  <c r="C126" i="4"/>
  <c r="C127" i="4"/>
  <c r="C128" i="4"/>
  <c r="C129" i="4"/>
  <c r="C130" i="4"/>
  <c r="C119" i="4"/>
  <c r="C91" i="4"/>
  <c r="C92" i="4"/>
  <c r="C93" i="4"/>
  <c r="C94" i="4"/>
  <c r="C95" i="4"/>
  <c r="C96" i="4"/>
  <c r="C97" i="4"/>
  <c r="C90" i="4"/>
  <c r="C76" i="4"/>
  <c r="C77" i="4"/>
  <c r="C78" i="4"/>
  <c r="C79" i="4"/>
  <c r="C80" i="4"/>
  <c r="C81" i="4"/>
  <c r="C82" i="4"/>
  <c r="C83" i="4"/>
  <c r="C84" i="4"/>
  <c r="C75" i="4"/>
  <c r="C26" i="4"/>
  <c r="C12" i="4"/>
  <c r="C13" i="4"/>
  <c r="C14" i="4"/>
  <c r="C15" i="4"/>
  <c r="C16" i="4"/>
  <c r="C17" i="4"/>
  <c r="C18" i="4"/>
  <c r="C19" i="4"/>
  <c r="C20" i="4"/>
  <c r="C21" i="4"/>
  <c r="C22" i="4"/>
  <c r="C23" i="4"/>
  <c r="C24" i="4"/>
  <c r="C25" i="4"/>
  <c r="C11" i="4"/>
  <c r="C88" i="3"/>
  <c r="C89" i="3"/>
  <c r="C90" i="3"/>
  <c r="C91" i="3"/>
  <c r="C92" i="3"/>
  <c r="C93" i="3"/>
  <c r="C94" i="3"/>
  <c r="C95" i="3"/>
  <c r="C87" i="3"/>
  <c r="C12" i="3"/>
  <c r="C13" i="3"/>
  <c r="C14" i="3"/>
  <c r="C15" i="3"/>
  <c r="C16" i="3"/>
  <c r="C17" i="3"/>
  <c r="C18" i="3"/>
  <c r="C19" i="3"/>
  <c r="C20" i="3"/>
  <c r="C21" i="3"/>
  <c r="C22" i="3"/>
  <c r="C23" i="3"/>
  <c r="C24" i="3"/>
  <c r="C25" i="3"/>
  <c r="C26" i="3"/>
  <c r="C11" i="3"/>
  <c r="C83" i="7"/>
  <c r="C84" i="7"/>
  <c r="C85" i="7"/>
  <c r="C86" i="7"/>
  <c r="C87" i="7"/>
  <c r="C88" i="7"/>
  <c r="C89" i="7"/>
  <c r="C90" i="7"/>
  <c r="C91" i="7"/>
  <c r="C92" i="7"/>
  <c r="C93" i="7"/>
  <c r="C94" i="7"/>
  <c r="C82" i="7"/>
  <c r="C34" i="7"/>
  <c r="C35" i="7"/>
  <c r="C36" i="7"/>
  <c r="C37" i="7"/>
  <c r="C38" i="7"/>
  <c r="C33" i="7"/>
  <c r="C23" i="7"/>
  <c r="C24" i="7"/>
  <c r="C25" i="7"/>
  <c r="C26" i="7"/>
  <c r="C27" i="7"/>
  <c r="C22" i="7"/>
  <c r="C12" i="7"/>
  <c r="C13" i="7"/>
  <c r="C14" i="7"/>
  <c r="C15" i="7"/>
  <c r="C16" i="7"/>
  <c r="C11" i="7"/>
  <c r="I36" i="3" l="1"/>
  <c r="I35" i="3"/>
  <c r="I37" i="3"/>
  <c r="I38" i="3"/>
  <c r="I39" i="3"/>
  <c r="I40" i="3"/>
  <c r="I41" i="3"/>
  <c r="I42" i="3"/>
  <c r="I43" i="3"/>
  <c r="I44" i="3"/>
  <c r="I45" i="3"/>
  <c r="I46" i="3"/>
  <c r="I47" i="3"/>
  <c r="I34" i="3"/>
</calcChain>
</file>

<file path=xl/sharedStrings.xml><?xml version="1.0" encoding="utf-8"?>
<sst xmlns="http://schemas.openxmlformats.org/spreadsheetml/2006/main" count="663" uniqueCount="460">
  <si>
    <t>Introduction to the data</t>
  </si>
  <si>
    <t xml:space="preserve">The 2019 Energy Barometer is the fifth in a series of annual surveys of the Energy Institute (EI) College, a group designed to be representative of EI professional and pre-professional members. The survey covers a wide range of energy industry topics, but focuses primarily on the UK energy system.         </t>
  </si>
  <si>
    <t>Free responses coded and summed</t>
  </si>
  <si>
    <t>Total (without duplicate codes)</t>
  </si>
  <si>
    <t>B) Percentages of respondents</t>
  </si>
  <si>
    <t>Brexit</t>
  </si>
  <si>
    <t xml:space="preserve">Investment and cost </t>
  </si>
  <si>
    <t>Markets/economics/competition</t>
  </si>
  <si>
    <t>Low carbon energy</t>
  </si>
  <si>
    <t>Energy policy</t>
  </si>
  <si>
    <t>Sustainability and climate change</t>
  </si>
  <si>
    <t>Grid and infrastructure</t>
  </si>
  <si>
    <t>Public engagement/acceptance</t>
  </si>
  <si>
    <t>Absolute Count</t>
  </si>
  <si>
    <t>Supporting innovation in smart energy technologies to reduce technology costs</t>
  </si>
  <si>
    <t>Not sure / Other - Write In</t>
  </si>
  <si>
    <t>Improving network connections for non-traditional flexibility providers, including storage</t>
  </si>
  <si>
    <t>Ensuring a level playing field for flexibility services, including storage</t>
  </si>
  <si>
    <t>Developing projects aimed at integrated energy solutions across electricity, heat and transport</t>
  </si>
  <si>
    <t>Developing vehicle-to-grid projects</t>
  </si>
  <si>
    <t>Addressing cyber security risks in a smart energy system</t>
  </si>
  <si>
    <t>Grid-scale battery storage</t>
  </si>
  <si>
    <t>Distributed flexible generation</t>
  </si>
  <si>
    <t>Smarter controls integrating multiple sources and users</t>
  </si>
  <si>
    <t>Interconnection with other countries</t>
  </si>
  <si>
    <t>Large-scale flexible generation</t>
  </si>
  <si>
    <t>Power-to-gas storage (e.g. hydrogen)</t>
  </si>
  <si>
    <t>Thermal energy storage</t>
  </si>
  <si>
    <t>Interseasonal natural gas storage</t>
  </si>
  <si>
    <t>Pumped hydro electricity storage</t>
  </si>
  <si>
    <t>Compressed air energy storage</t>
  </si>
  <si>
    <t>Lack of political will</t>
  </si>
  <si>
    <t>Lack of integration and transparency between electricity, heat and transport systems</t>
  </si>
  <si>
    <t>Current market structures around flexibility, including allocation of benefits between parties</t>
  </si>
  <si>
    <t>Lack of understanding of the value of flexibility for consumers</t>
  </si>
  <si>
    <t>Insufficient development of flexibility technologies</t>
  </si>
  <si>
    <t>Lack of systems and infrastructure to utilise new energy carriers such as hydrogen</t>
  </si>
  <si>
    <t>Uncertainty around consumer cost implications</t>
  </si>
  <si>
    <t>Lack of cheap finance due to long investment timescale</t>
  </si>
  <si>
    <t>Gaps in the regulatory framework</t>
  </si>
  <si>
    <t>Energy security concerns requiring back-up systems</t>
  </si>
  <si>
    <t>Aversion to new technologies, automation, etc.</t>
  </si>
  <si>
    <t>Should be incentivised indefinitely</t>
  </si>
  <si>
    <t>Should be incentivised as long as it is needed to transition to a low  carbon energy system</t>
  </si>
  <si>
    <t>Should not be incentivised</t>
  </si>
  <si>
    <t>Connectivity between people, devices and various business opportunities</t>
  </si>
  <si>
    <t>Business opportunities which are created by computers / software</t>
  </si>
  <si>
    <t>Automation and robotics</t>
  </si>
  <si>
    <t>3D Printing</t>
  </si>
  <si>
    <t>Collaboration between academia, policy makers and industry</t>
  </si>
  <si>
    <t>Research into successfully deploying technologies</t>
  </si>
  <si>
    <t>Energy services and tariffs</t>
  </si>
  <si>
    <t>Policy making</t>
  </si>
  <si>
    <t>Decarbonisation efforts</t>
  </si>
  <si>
    <t>Energy security</t>
  </si>
  <si>
    <t>Energy regulation</t>
  </si>
  <si>
    <t>Productivity measures</t>
  </si>
  <si>
    <t>Transparency of transactions</t>
  </si>
  <si>
    <t>Greater control for customers over their energy usage</t>
  </si>
  <si>
    <t>Improved operation and maintenance of generation and network assets</t>
  </si>
  <si>
    <t>Facilitating the integration of flexible loads</t>
  </si>
  <si>
    <t>Creating suitable conditions for innovative technologies and tariff structures</t>
  </si>
  <si>
    <t>Improving power plant efficiency</t>
  </si>
  <si>
    <t>Business model innovation</t>
  </si>
  <si>
    <t>Technology enablers for developing new energy resources</t>
  </si>
  <si>
    <t>Safer ways of working and maintenance using robots / drones</t>
  </si>
  <si>
    <t>Create a supportive policy and regulatory environment</t>
  </si>
  <si>
    <t>Fund technological development, including large-scale whole-system demonstration projects</t>
  </si>
  <si>
    <t>Develop incentives to attract top researchers from academia and industry</t>
  </si>
  <si>
    <t>Allow open access and use of energy data</t>
  </si>
  <si>
    <t>Address cyber security concerns thoroughly</t>
  </si>
  <si>
    <t>Focus on closer cooperation with other countries</t>
  </si>
  <si>
    <t>Develop innovative business models</t>
  </si>
  <si>
    <t>Fall significantly short of the target (52% or smaller reduction)</t>
  </si>
  <si>
    <t>Fall short of the target (53-55% reduction)</t>
  </si>
  <si>
    <t>Meet the target (56-58% reduction)</t>
  </si>
  <si>
    <t>Exceed the target (59-61% reduction)</t>
  </si>
  <si>
    <t>Significantly exceed the target (62% or larger reduction)</t>
  </si>
  <si>
    <t>Not sure</t>
  </si>
  <si>
    <t>Fall significantly short of the target (72% or smaller reduction)</t>
  </si>
  <si>
    <t>Fall short of the target (73-77% reduction)</t>
  </si>
  <si>
    <t>Meet the target (78-82% reduction)</t>
  </si>
  <si>
    <t>Exceed the target (83-87% reduction)</t>
  </si>
  <si>
    <t>Significantly exceed the target (88% or larger reduction)</t>
  </si>
  <si>
    <t>Energy efficiency improvements</t>
  </si>
  <si>
    <t>Taking a whole-system approach considering interdependencies between electricity, heat and transport</t>
  </si>
  <si>
    <t>Decarbonising transport</t>
  </si>
  <si>
    <t>Uptake of renewable electricity</t>
  </si>
  <si>
    <t>Decarbonising heat</t>
  </si>
  <si>
    <t>Nuclear energy development</t>
  </si>
  <si>
    <t>Emerging technology research and innovation</t>
  </si>
  <si>
    <t>New-build gas-fired electricity generation</t>
  </si>
  <si>
    <t>Supporting sustainable land use / agricultural practices</t>
  </si>
  <si>
    <t>Leading by example (e.g. procurement, efficiency)</t>
  </si>
  <si>
    <t>Creating market conditions supporting competition, fair pricing, etc.</t>
  </si>
  <si>
    <t>Very positive</t>
  </si>
  <si>
    <t>Slightly positive</t>
  </si>
  <si>
    <t>Neutral</t>
  </si>
  <si>
    <t>Slightly negative</t>
  </si>
  <si>
    <t>Strongly negative</t>
  </si>
  <si>
    <t>5% or more of global vehicles fleet will be electric (from current 0.2% level)</t>
  </si>
  <si>
    <t>15% or more of global heat will be renewable (from current 9% level)</t>
  </si>
  <si>
    <t>All new large appliances will be able to connect to the Internet of Things</t>
  </si>
  <si>
    <t>Data server energy use will reach or exceed 3% of global energy demand (from current 1% level)</t>
  </si>
  <si>
    <t>Hydrogen will replace 5% or more of natural gas in the UK gas network</t>
  </si>
  <si>
    <t>The cost of CCUS will be reduced by 25% or more</t>
  </si>
  <si>
    <t>The vast majority of consumers will trust a third party to control the time of use of one or more home appliances</t>
  </si>
  <si>
    <t>10% or more reduction in global power consumption will be achieved via machine learning</t>
  </si>
  <si>
    <t>All energy customer interactions will be managed without a human</t>
  </si>
  <si>
    <t>None of the above</t>
  </si>
  <si>
    <t>Data security and cyber-attacks will no longer be a concern</t>
  </si>
  <si>
    <t xml:space="preserve"> Supporting emerging technology research and innovation</t>
  </si>
  <si>
    <t xml:space="preserve"> Supporting renewable electricity</t>
  </si>
  <si>
    <t xml:space="preserve"> Supporting low carbon transport</t>
  </si>
  <si>
    <t xml:space="preserve"> Improving air quality</t>
  </si>
  <si>
    <t xml:space="preserve"> Improving energy efficiency</t>
  </si>
  <si>
    <t xml:space="preserve"> Supporting low carbon heat</t>
  </si>
  <si>
    <t xml:space="preserve"> Creating conditions conducive to new business models</t>
  </si>
  <si>
    <t xml:space="preserve"> Securing energy supplies</t>
  </si>
  <si>
    <t xml:space="preserve"> Simplifying energy taxation</t>
  </si>
  <si>
    <t xml:space="preserve"> Reducing fuel poverty</t>
  </si>
  <si>
    <t xml:space="preserve"> Supporting delivery of new nuclear power stations</t>
  </si>
  <si>
    <t>Very positive effect</t>
  </si>
  <si>
    <t>Positive effect</t>
  </si>
  <si>
    <t>No effect</t>
  </si>
  <si>
    <t>Negative effect</t>
  </si>
  <si>
    <t>Very negative effect</t>
  </si>
  <si>
    <t>Consumer / citizen pressure</t>
  </si>
  <si>
    <t>Falling low carbon technology costs</t>
  </si>
  <si>
    <t>International climate actions and policies</t>
  </si>
  <si>
    <t>Increased energy efficiency</t>
  </si>
  <si>
    <t>Government policy other than emissions targets</t>
  </si>
  <si>
    <t>Climate or environmental, social and governance (ESG) investment funds</t>
  </si>
  <si>
    <t>Carbon pricing / market schemes</t>
  </si>
  <si>
    <t>Support pilot projects in energy intensive industry clusters</t>
  </si>
  <si>
    <t>Commit to and communicate long-term vision for support of CCUS</t>
  </si>
  <si>
    <t>Share financial risk</t>
  </si>
  <si>
    <t>Support pilot projects in electricity</t>
  </si>
  <si>
    <t>Support start-up companies</t>
  </si>
  <si>
    <t>Government should not support CCUS technology</t>
  </si>
  <si>
    <t>UK should purchase CCUS technology from abroad</t>
  </si>
  <si>
    <t>not applicable</t>
  </si>
  <si>
    <t>Geopolitical instability</t>
  </si>
  <si>
    <t>Demand levels in developing countries</t>
  </si>
  <si>
    <t>Actions / policies of oil producing nations</t>
  </si>
  <si>
    <t>Production from unconventional reserves</t>
  </si>
  <si>
    <t>Demand levels in developed countries</t>
  </si>
  <si>
    <t>Actions / measures due to sustainability / climate concerns</t>
  </si>
  <si>
    <t>Technological developments</t>
  </si>
  <si>
    <t>Production from conventional reserves</t>
  </si>
  <si>
    <t>Commodity trading (including exchange rates)</t>
  </si>
  <si>
    <t>Crude oil prices</t>
  </si>
  <si>
    <t>Taxation / duties</t>
  </si>
  <si>
    <t>UK domestic refinery capacity / transport fuel production</t>
  </si>
  <si>
    <t>Overseas refinery capacity / transport fuel production</t>
  </si>
  <si>
    <t>UK and European natural gas demand</t>
  </si>
  <si>
    <t>UK energy policies</t>
  </si>
  <si>
    <t>Global natural gas demand</t>
  </si>
  <si>
    <t>Geopolitical factors</t>
  </si>
  <si>
    <t>LNG-provided natural gas supply</t>
  </si>
  <si>
    <t>Pipeline-provided natural gas supply</t>
  </si>
  <si>
    <t>Energy price cap</t>
  </si>
  <si>
    <t>Global shale gas production</t>
  </si>
  <si>
    <t>Cost of primary fuel</t>
  </si>
  <si>
    <t>UK electricity demand</t>
  </si>
  <si>
    <t>Supplier costs</t>
  </si>
  <si>
    <t>Network reinforcement and investment</t>
  </si>
  <si>
    <t>Changes in market competition</t>
  </si>
  <si>
    <t>Connected electricity markets (interconnections)</t>
  </si>
  <si>
    <t>This should be pursued, but with stricter overall regulations than currently exist</t>
  </si>
  <si>
    <t>This should not be pursued</t>
  </si>
  <si>
    <t>This should be pursued, but with less stringent seismic monitoring</t>
  </si>
  <si>
    <t>This should be pursued on the basis of current regulations</t>
  </si>
  <si>
    <t xml:space="preserve"> Nuclear</t>
  </si>
  <si>
    <t xml:space="preserve"> Carbon capture, usage and storage (CCUS)</t>
  </si>
  <si>
    <t xml:space="preserve"> Marine (tidal and wave)</t>
  </si>
  <si>
    <t xml:space="preserve"> Hydrogen vehicles</t>
  </si>
  <si>
    <t xml:space="preserve"> Hydrogen economy</t>
  </si>
  <si>
    <t xml:space="preserve"> Onshore oil and gas exploration and production</t>
  </si>
  <si>
    <t xml:space="preserve"> Infrastructure enabling low carbon transport</t>
  </si>
  <si>
    <t xml:space="preserve"> New gas-fired electricity generation	</t>
  </si>
  <si>
    <t xml:space="preserve"> Bioenergy</t>
  </si>
  <si>
    <t xml:space="preserve"> Low carbon heating	</t>
  </si>
  <si>
    <t xml:space="preserve"> Onshore wind</t>
  </si>
  <si>
    <t xml:space="preserve"> Energy storage (excluding electric vehicle batteries)</t>
  </si>
  <si>
    <t xml:space="preserve"> Offshore oil and gas exploration and production</t>
  </si>
  <si>
    <t xml:space="preserve"> Small-scale renewables</t>
  </si>
  <si>
    <t xml:space="preserve"> Demand side response</t>
  </si>
  <si>
    <t xml:space="preserve"> Solar PV</t>
  </si>
  <si>
    <t xml:space="preserve"> Electric vehicles</t>
  </si>
  <si>
    <t xml:space="preserve"> Building energy efficiency</t>
  </si>
  <si>
    <t xml:space="preserve"> Offshore wind</t>
  </si>
  <si>
    <t>Very high</t>
  </si>
  <si>
    <t>High</t>
  </si>
  <si>
    <t>Neither low nor high</t>
  </si>
  <si>
    <t>Low</t>
  </si>
  <si>
    <t>Very low</t>
  </si>
  <si>
    <t>A higher net score is indicative of higher perceived risk</t>
  </si>
  <si>
    <t>A high net score is indicative of a policy with a perceived positive effect over the last 12 months</t>
  </si>
  <si>
    <t>$35</t>
  </si>
  <si>
    <t>$40</t>
  </si>
  <si>
    <t>$50</t>
  </si>
  <si>
    <t>$55</t>
  </si>
  <si>
    <t>$60</t>
  </si>
  <si>
    <t>$65</t>
  </si>
  <si>
    <t>$70</t>
  </si>
  <si>
    <t>$75</t>
  </si>
  <si>
    <t>$80</t>
  </si>
  <si>
    <t>$85</t>
  </si>
  <si>
    <t>$90</t>
  </si>
  <si>
    <t>$95</t>
  </si>
  <si>
    <t>$100</t>
  </si>
  <si>
    <t>$105</t>
  </si>
  <si>
    <t>$110</t>
  </si>
  <si>
    <t>Price per barrel</t>
  </si>
  <si>
    <t>Third parties, e.g. technology companies</t>
  </si>
  <si>
    <t>Public finances</t>
  </si>
  <si>
    <t>Thresholds</t>
  </si>
  <si>
    <t>Decarbonisation</t>
  </si>
  <si>
    <t>Prices and drivers</t>
  </si>
  <si>
    <t>Shale gas (fracking)</t>
  </si>
  <si>
    <t>Digitalisation</t>
  </si>
  <si>
    <t>Flexibility</t>
  </si>
  <si>
    <t>Tariffs that reward flexible demand</t>
  </si>
  <si>
    <t>Tariffs for entirely renewable power</t>
  </si>
  <si>
    <t>Partnerships with other firms for bundled services (e.g. broadband, transport, water)</t>
  </si>
  <si>
    <t>Conventional offers because customers will resist change</t>
  </si>
  <si>
    <t>Tariffs that reward consumers for having remotely-controllable appliances</t>
  </si>
  <si>
    <t>Peer-to-peer energy</t>
  </si>
  <si>
    <t>Electrification of consumers' heat and transport</t>
  </si>
  <si>
    <t>Percentage of domestic consumers</t>
  </si>
  <si>
    <t>Low bills</t>
  </si>
  <si>
    <t>Excellent customer service and engagement</t>
  </si>
  <si>
    <t>Price and cost transparency</t>
  </si>
  <si>
    <t>Rewards for customer loyalty</t>
  </si>
  <si>
    <t>Enabling energy efficiency improvements</t>
  </si>
  <si>
    <t>Supplying low carbon energy</t>
  </si>
  <si>
    <t>Facilitating installation of new energy technologies in homes</t>
  </si>
  <si>
    <t>Increased variety of tariff options</t>
  </si>
  <si>
    <t>Proven energy data security</t>
  </si>
  <si>
    <t>Demonstrated value to society</t>
  </si>
  <si>
    <t>Personalised or customised offers</t>
  </si>
  <si>
    <t>Long-term business viability</t>
  </si>
  <si>
    <t>Lower</t>
  </si>
  <si>
    <t>No impact</t>
  </si>
  <si>
    <t>Raise</t>
  </si>
  <si>
    <t>Increase funding for energy efficiency improvements benefitting low income households</t>
  </si>
  <si>
    <t>Enforce more stringent minimum efficiency standards</t>
  </si>
  <si>
    <t>Require greater transparency and accountability around energy costs and regulated company margins</t>
  </si>
  <si>
    <t>Services for domestic customers</t>
  </si>
  <si>
    <t>A) Absolute counts</t>
  </si>
  <si>
    <t>Reducing greenhouse gas emissions</t>
  </si>
  <si>
    <t>Increased operational efficiency of dispatchable generation plants and network assets</t>
  </si>
  <si>
    <t>Reducing need for curtailment of renewables and other corrective measures</t>
  </si>
  <si>
    <t>Providing frequency regulation and balancing services</t>
  </si>
  <si>
    <t>Lowering bills</t>
  </si>
  <si>
    <t>Not sure/Other</t>
  </si>
  <si>
    <t>I don't associate flexibility with system benefits</t>
  </si>
  <si>
    <t>Total (of N=351)</t>
  </si>
  <si>
    <t>Not Sure / Other</t>
  </si>
  <si>
    <t>Not sure / Other</t>
  </si>
  <si>
    <t>AI will replace 25% or more of jobs in the energy sector</t>
  </si>
  <si>
    <t>Development of CCUS</t>
  </si>
  <si>
    <t>Supporting carbon pricing, tax, trading</t>
  </si>
  <si>
    <t>Enhancing flexibility of the electricity system</t>
  </si>
  <si>
    <t>Uptake of combined heat and power</t>
  </si>
  <si>
    <t xml:space="preserve">Not sure / Other </t>
  </si>
  <si>
    <t>Wider environmental concerns</t>
  </si>
  <si>
    <t>Corporate social responsibility</t>
  </si>
  <si>
    <t xml:space="preserve"> Supporting a flexible electricity system</t>
  </si>
  <si>
    <t>Fund R&amp;D</t>
  </si>
  <si>
    <t xml:space="preserve"> 'Not-applicable' option removed from report</t>
  </si>
  <si>
    <t>Actions due to environmental concerns</t>
  </si>
  <si>
    <t>UK transport fuel demand, including fuel switching and uptake of Evs</t>
  </si>
  <si>
    <t>Actions / measures due to sustainability and climate change</t>
  </si>
  <si>
    <t>Minimal progress has been made</t>
  </si>
  <si>
    <t>Rollout of smart meters to every UK home and small business by the end of 2020</t>
  </si>
  <si>
    <t>Encouraging  participation of large non-domestic consumers in DSR</t>
  </si>
  <si>
    <t>Regulating smart EV charging infrastructure</t>
  </si>
  <si>
    <t xml:space="preserve">Small-scale battery storage </t>
  </si>
  <si>
    <t>Commercial / industrial DSR</t>
  </si>
  <si>
    <t>Hybrid technologies enabling fuel switching</t>
  </si>
  <si>
    <t>Vehicle-to-grid battery storage using EV batteries</t>
  </si>
  <si>
    <t>Domestic DSR</t>
  </si>
  <si>
    <t>Ability to cope with uncertainty in the future energy system</t>
  </si>
  <si>
    <t>Reducing need for investment in new electricity infrastructure</t>
  </si>
  <si>
    <t xml:space="preserve">Cyber security risks </t>
  </si>
  <si>
    <t>AI / machine learning</t>
  </si>
  <si>
    <t>Data analytics and modelling / Big Data</t>
  </si>
  <si>
    <t>Integration of energy with other services (water, transport, ICT etc.)</t>
  </si>
  <si>
    <t>Integration of intermittent renewable generation</t>
  </si>
  <si>
    <t>Energy service providers</t>
  </si>
  <si>
    <t>Customers</t>
  </si>
  <si>
    <t>Long term energy service contracting with energy efficiency rolled in</t>
  </si>
  <si>
    <t>No need for action as this transition will inherently help alleviate fuel poverty</t>
  </si>
  <si>
    <t>Progressive strategy for distribution of costs and benefits across different income groups, including "green" job creation</t>
  </si>
  <si>
    <t>Transition will escalate fuel poverty in the UK as low income households can not take advantage of low carbon solutions</t>
  </si>
  <si>
    <t>Section 1 - Biggest challenges</t>
  </si>
  <si>
    <t>CCUS</t>
  </si>
  <si>
    <t>Nuclear</t>
  </si>
  <si>
    <t>Renewables</t>
  </si>
  <si>
    <t>Yearly trends</t>
  </si>
  <si>
    <t>Please list any other challenges you think the energy industry will face in YYYY?</t>
  </si>
  <si>
    <t>Section 2 - UK 2050 climate target</t>
  </si>
  <si>
    <t>Section 3 - Policy and investment</t>
  </si>
  <si>
    <t>2015 (N=543)</t>
  </si>
  <si>
    <t>Percentage of Respondents</t>
  </si>
  <si>
    <t>2017 (N=466)</t>
  </si>
  <si>
    <t>2016 (N=438)</t>
  </si>
  <si>
    <t>2018 (N=397)</t>
  </si>
  <si>
    <t>Section 4 - Prices</t>
  </si>
  <si>
    <t>Methodology notes</t>
  </si>
  <si>
    <t>Energy efficiency</t>
  </si>
  <si>
    <t>Energy policy effectiveness</t>
  </si>
  <si>
    <t>Investment risk due to policy</t>
  </si>
  <si>
    <t>2019 (net score)</t>
  </si>
  <si>
    <t>2018 (net score)</t>
  </si>
  <si>
    <t>2017 (net score)</t>
  </si>
  <si>
    <t>2016 (net score)</t>
  </si>
  <si>
    <t>No data for 2018</t>
  </si>
  <si>
    <r>
      <rPr>
        <b/>
        <i/>
        <sz val="11"/>
        <color theme="1"/>
        <rFont val="Calibri"/>
        <family val="2"/>
        <scheme val="minor"/>
      </rPr>
      <t>Energy policy effectiveness</t>
    </r>
    <r>
      <rPr>
        <i/>
        <sz val="11"/>
        <color theme="1"/>
        <rFont val="Calibri"/>
        <family val="2"/>
        <scheme val="minor"/>
      </rPr>
      <t xml:space="preserve"> - A higher net score is indicative of a policy with a perceived positive effect over the last 12 months. 'Energy efficiency' score in 2016 was calculated as an average of 'improving industrial energy efficiency' and 'improving energy performance in buildings'. No data was available in 2017 or 2018 for the CCUS score. These two data points were approximated in line with the trend of 'supporting emerging technology research and innovation', for which all four years of data was available.</t>
    </r>
  </si>
  <si>
    <r>
      <rPr>
        <b/>
        <i/>
        <sz val="11"/>
        <color theme="1"/>
        <rFont val="Calibri"/>
        <family val="2"/>
        <scheme val="minor"/>
      </rPr>
      <t>Investment risk due to policy</t>
    </r>
    <r>
      <rPr>
        <i/>
        <sz val="11"/>
        <color theme="1"/>
        <rFont val="Calibri"/>
        <family val="2"/>
        <scheme val="minor"/>
      </rPr>
      <t xml:space="preserve"> - A higher net score is indicative of higher perceived risk due to policy uncertainty over the last 12 months. 'Renewables' score in all four years was calculated as an average of the following areas: 'onshore wind', 'offshore wind', 'solar', 'bioenergy' and 'small scale renewables'. 'Energy efficiency' score in 2016 was calculated as an average of 'commercial energy efficiency' and 'domestic energy efficiency'.</t>
    </r>
  </si>
  <si>
    <t>Survey details</t>
  </si>
  <si>
    <t>No data for 2015</t>
  </si>
  <si>
    <t>Security of supply</t>
  </si>
  <si>
    <t>Investment and cost</t>
  </si>
  <si>
    <t>Public engagement</t>
  </si>
  <si>
    <t>2019 (N=351)</t>
  </si>
  <si>
    <t>N/A</t>
  </si>
  <si>
    <t>Eight of the top ten biggest challenges identified in 2019, which were found to be either recurring over all five years or representing a topical trend linking to a major development (e.g. Brexit), have been selected and the percentages of respondents citing each challenge have been tracked over the years. This is not indicative that these were the highest ranking eight challenges of their respective year. Some codes have been introduced only beyond a certain year and 'N/A' is used in the table to indicate the years where a particular code was not available.</t>
  </si>
  <si>
    <t>2018 (N=349)</t>
  </si>
  <si>
    <t>2017 (N=335)</t>
  </si>
  <si>
    <t>2016 (N=393)</t>
  </si>
  <si>
    <t>2015 (N=475)</t>
  </si>
  <si>
    <t>Percentage of respondents</t>
  </si>
  <si>
    <t>This should be pursued ("on the basis of current regulations" phrase added in 2019)</t>
  </si>
  <si>
    <t>This should be pursued, but with less stringent seismic monitoring (option introduced in 2019)</t>
  </si>
  <si>
    <t>This should be pursued, but after uncertainties are resolved (option only available in 2015)*</t>
  </si>
  <si>
    <t>This should be pursued, but with stricter overall regulations than currently exist**</t>
  </si>
  <si>
    <t xml:space="preserve"> **In 2015, this option was worded as "This should be pursued, but with restrictions on siting". The results for 2016 and 2017 are a combination of options "This should be pursued, but with stricter regulations than currently exist" and "This should be pursued, but with restrictions on siting". In 2019, the option "This should be pursued, but with restrictions on siting" was not provided separately; the meaning was instead captured by "This should be pursued, but with stricter regulations than currently exist".</t>
  </si>
  <si>
    <t>2019 (N=474)</t>
  </si>
  <si>
    <t>*This result is a combination of respondents choosing options 'Yes, but with a moratorium while uncertainties are resolved' and 'Yes, with caveats' (options only available in 2015).</t>
  </si>
  <si>
    <t>Free responses coded and summed. Data is presented as percentage of respondents. Percentages are calculated out of N, the number of respondents who filled in the first of the two free response questions:  "What do you think is the biggest challenge for the energy industry in YYYY?"</t>
  </si>
  <si>
    <r>
      <rPr>
        <b/>
        <u/>
        <sz val="12"/>
        <color theme="1"/>
        <rFont val="Calibri"/>
        <family val="2"/>
        <scheme val="minor"/>
      </rPr>
      <t>Question:</t>
    </r>
    <r>
      <rPr>
        <u/>
        <sz val="12"/>
        <color theme="1"/>
        <rFont val="Calibri"/>
        <family val="2"/>
        <scheme val="minor"/>
      </rPr>
      <t xml:space="preserve"> The 5th carbon budget (2028-2032) requires greenhouse gas (GHG) emissions to fall by 57% (from 1990 levels). In 2017, UK GHG emissions were 43% below 1990 levels. By 2032, given current UK emission reduction policies, do you expect emissions reductions to:</t>
    </r>
  </si>
  <si>
    <r>
      <rPr>
        <b/>
        <u/>
        <sz val="12"/>
        <color theme="1"/>
        <rFont val="Calibri"/>
        <family val="2"/>
        <scheme val="minor"/>
      </rPr>
      <t xml:space="preserve">Question: </t>
    </r>
    <r>
      <rPr>
        <u/>
        <sz val="12"/>
        <color theme="1"/>
        <rFont val="Calibri"/>
        <family val="2"/>
        <scheme val="minor"/>
      </rPr>
      <t>The 2050 UK climate target is to reduce greenhouse gas (GHG) emissions by at least 80% (from 1990 levels). Given current UK emission reduction policies, do you expect emissions reductions to:</t>
    </r>
  </si>
  <si>
    <r>
      <rPr>
        <b/>
        <u/>
        <sz val="12"/>
        <color theme="1"/>
        <rFont val="Calibri"/>
        <family val="2"/>
        <scheme val="minor"/>
      </rPr>
      <t>Question:</t>
    </r>
    <r>
      <rPr>
        <u/>
        <sz val="12"/>
        <color theme="1"/>
        <rFont val="Calibri"/>
        <family val="2"/>
        <scheme val="minor"/>
      </rPr>
      <t xml:space="preserve"> The UK Government is considering sharpening the 2050 climate target down to net zero GHG emissions. How do you think this policy would affect the UK economy through to 2050?</t>
    </r>
  </si>
  <si>
    <r>
      <rPr>
        <b/>
        <u/>
        <sz val="12"/>
        <color theme="1"/>
        <rFont val="Calibri"/>
        <family val="2"/>
        <scheme val="minor"/>
      </rPr>
      <t>Question:</t>
    </r>
    <r>
      <rPr>
        <u/>
        <sz val="12"/>
        <color theme="1"/>
        <rFont val="Calibri"/>
        <family val="2"/>
        <scheme val="minor"/>
      </rPr>
      <t xml:space="preserve"> In addition to emission targets, what other factors are driving the energy industry to transition to low carbon systems? Please choose all that apply.</t>
    </r>
  </si>
  <si>
    <r>
      <rPr>
        <b/>
        <u/>
        <sz val="12"/>
        <color theme="1"/>
        <rFont val="Calibri"/>
        <family val="2"/>
        <scheme val="minor"/>
      </rPr>
      <t>Question:</t>
    </r>
    <r>
      <rPr>
        <u/>
        <sz val="12"/>
        <color theme="1"/>
        <rFont val="Calibri"/>
        <family val="2"/>
        <scheme val="minor"/>
      </rPr>
      <t xml:space="preserve"> Which of the following thresholds will be reached by 2030? Please choose all that apply.</t>
    </r>
  </si>
  <si>
    <r>
      <rPr>
        <b/>
        <u/>
        <sz val="12"/>
        <color theme="1"/>
        <rFont val="Calibri"/>
        <family val="2"/>
        <scheme val="minor"/>
      </rPr>
      <t xml:space="preserve">Question: </t>
    </r>
    <r>
      <rPr>
        <u/>
        <sz val="12"/>
        <color theme="1"/>
        <rFont val="Calibri"/>
        <family val="2"/>
        <scheme val="minor"/>
      </rPr>
      <t>In 2016, the government set the 5th carbon budget for the period 2028-2032 at a level of 1,725 MtCO2e (57% reduction from 1990 levels). The 2017 Clean Growth Strategy indicated a 60 MtCO2e (3.5%) shortfall in meeting the budget target given the UK emissions trajectory at that time. Which areas should the UK government prioritise to meet this estimated shortfall at least cost? Please choose up to 3.</t>
    </r>
  </si>
  <si>
    <r>
      <rPr>
        <b/>
        <u/>
        <sz val="12"/>
        <color theme="1"/>
        <rFont val="Calibri"/>
        <family val="2"/>
        <scheme val="minor"/>
      </rPr>
      <t xml:space="preserve">Question: </t>
    </r>
    <r>
      <rPr>
        <u/>
        <sz val="12"/>
        <color theme="1"/>
        <rFont val="Calibri"/>
        <family val="2"/>
        <scheme val="minor"/>
      </rPr>
      <t>What effect do you think the UK energy policy has had on each of the following areas in the last 12 months? Please choose one option (from very positive to very negative) for each of the following areas:</t>
    </r>
  </si>
  <si>
    <r>
      <rPr>
        <b/>
        <u/>
        <sz val="12"/>
        <color theme="1"/>
        <rFont val="Calibri"/>
        <family val="2"/>
        <scheme val="minor"/>
      </rPr>
      <t>Question:</t>
    </r>
    <r>
      <rPr>
        <u/>
        <sz val="12"/>
        <color theme="1"/>
        <rFont val="Calibri"/>
        <family val="2"/>
        <scheme val="minor"/>
      </rPr>
      <t xml:space="preserve"> How should the UK Government support carbon capture, usage and storage (CCUS) development? Please choose up to 3.</t>
    </r>
  </si>
  <si>
    <r>
      <rPr>
        <b/>
        <u/>
        <sz val="12"/>
        <color theme="1"/>
        <rFont val="Calibri"/>
        <family val="2"/>
        <scheme val="minor"/>
      </rPr>
      <t>Question:</t>
    </r>
    <r>
      <rPr>
        <u/>
        <sz val="12"/>
        <color theme="1"/>
        <rFont val="Calibri"/>
        <family val="2"/>
        <scheme val="minor"/>
      </rPr>
      <t xml:space="preserve"> In the UK, what in your view is the level of investment risk due to policy uncertainty in each of the following areas? Please choose one option (from very low to very high) for each of the following areas.</t>
    </r>
  </si>
  <si>
    <r>
      <rPr>
        <b/>
        <u/>
        <sz val="12"/>
        <color theme="1"/>
        <rFont val="Calibri"/>
        <family val="2"/>
        <scheme val="minor"/>
      </rPr>
      <t>Question:</t>
    </r>
    <r>
      <rPr>
        <u/>
        <sz val="12"/>
        <color theme="1"/>
        <rFont val="Calibri"/>
        <family val="2"/>
        <scheme val="minor"/>
      </rPr>
      <t xml:space="preserve"> From the current price of approximately $60 per barrel, what do you expect Brent crude oil prices to be at the end of 2019?</t>
    </r>
  </si>
  <si>
    <r>
      <rPr>
        <b/>
        <u/>
        <sz val="12"/>
        <color theme="1"/>
        <rFont val="Calibri"/>
        <family val="2"/>
        <scheme val="minor"/>
      </rPr>
      <t>Question:</t>
    </r>
    <r>
      <rPr>
        <u/>
        <sz val="12"/>
        <color theme="1"/>
        <rFont val="Calibri"/>
        <family val="2"/>
        <scheme val="minor"/>
      </rPr>
      <t xml:space="preserve"> In 2017, the Government and Ofgem identified actions to make the energy system more flexible. In which of the following areas do you believe the most progress has been made over the past 2 years? Please choose all that apply.</t>
    </r>
  </si>
  <si>
    <r>
      <rPr>
        <b/>
        <u/>
        <sz val="12"/>
        <color theme="1"/>
        <rFont val="Calibri"/>
        <family val="2"/>
        <scheme val="minor"/>
      </rPr>
      <t>Question:</t>
    </r>
    <r>
      <rPr>
        <u/>
        <sz val="12"/>
        <color theme="1"/>
        <rFont val="Calibri"/>
        <family val="2"/>
        <scheme val="minor"/>
      </rPr>
      <t xml:space="preserve"> Which of the following factors will have the GREATEST impact on crude oil prices through to the end of 2019? Please choose up to 3.</t>
    </r>
  </si>
  <si>
    <r>
      <rPr>
        <b/>
        <u/>
        <sz val="12"/>
        <color theme="1"/>
        <rFont val="Calibri"/>
        <family val="2"/>
        <scheme val="minor"/>
      </rPr>
      <t>Question:</t>
    </r>
    <r>
      <rPr>
        <u/>
        <sz val="12"/>
        <color theme="1"/>
        <rFont val="Calibri"/>
        <family val="2"/>
        <scheme val="minor"/>
      </rPr>
      <t xml:space="preserve"> Which of the following factors will have the GREATEST impact on UK retail transport fuel prices through to the end of 2019? Please choose up to 3.</t>
    </r>
  </si>
  <si>
    <r>
      <rPr>
        <b/>
        <u/>
        <sz val="12"/>
        <color theme="1"/>
        <rFont val="Calibri"/>
        <family val="2"/>
        <scheme val="minor"/>
      </rPr>
      <t xml:space="preserve">Question: </t>
    </r>
    <r>
      <rPr>
        <u/>
        <sz val="12"/>
        <color theme="1"/>
        <rFont val="Calibri"/>
        <family val="2"/>
        <scheme val="minor"/>
      </rPr>
      <t>Which of the following factors will have the GREATEST impact on UK retail natural gas prices through to the end of 2019? Please choose up to 3.</t>
    </r>
  </si>
  <si>
    <r>
      <rPr>
        <b/>
        <u/>
        <sz val="12"/>
        <color theme="1"/>
        <rFont val="Calibri"/>
        <family val="2"/>
        <scheme val="minor"/>
      </rPr>
      <t>Question:</t>
    </r>
    <r>
      <rPr>
        <u/>
        <sz val="12"/>
        <color theme="1"/>
        <rFont val="Calibri"/>
        <family val="2"/>
        <scheme val="minor"/>
      </rPr>
      <t xml:space="preserve"> Which of the following factors will have the GREATEST impact on UK retail electricity prices through to the end of 2019? Please choose up to 3.</t>
    </r>
  </si>
  <si>
    <r>
      <rPr>
        <b/>
        <u/>
        <sz val="12"/>
        <color theme="1"/>
        <rFont val="Calibri"/>
        <family val="2"/>
        <scheme val="minor"/>
      </rPr>
      <t xml:space="preserve">Question: </t>
    </r>
    <r>
      <rPr>
        <u/>
        <sz val="12"/>
        <color theme="1"/>
        <rFont val="Calibri"/>
        <family val="2"/>
        <scheme val="minor"/>
      </rPr>
      <t>Which of the following statements describes your views on shale gas exploration and development in the UK?</t>
    </r>
  </si>
  <si>
    <r>
      <rPr>
        <b/>
        <u/>
        <sz val="12"/>
        <color theme="1"/>
        <rFont val="Calibri"/>
        <family val="2"/>
        <scheme val="minor"/>
      </rPr>
      <t>Question:</t>
    </r>
    <r>
      <rPr>
        <u/>
        <sz val="12"/>
        <color theme="1"/>
        <rFont val="Calibri"/>
        <family val="2"/>
        <scheme val="minor"/>
      </rPr>
      <t xml:space="preserve"> Which of the following areas of flexibility will have the GREATEST growth in the UK energy system in the next 10 years? Please choose up to 3.</t>
    </r>
  </si>
  <si>
    <r>
      <rPr>
        <b/>
        <u/>
        <sz val="12"/>
        <color theme="1"/>
        <rFont val="Calibri"/>
        <family val="2"/>
        <scheme val="minor"/>
      </rPr>
      <t>Question:</t>
    </r>
    <r>
      <rPr>
        <u/>
        <sz val="12"/>
        <color theme="1"/>
        <rFont val="Calibri"/>
        <family val="2"/>
        <scheme val="minor"/>
      </rPr>
      <t xml:space="preserve"> Which of the following potential benefits of flexibility do you associate with the greatest overall benefit to the energy system?</t>
    </r>
  </si>
  <si>
    <r>
      <rPr>
        <b/>
        <u/>
        <sz val="12"/>
        <color theme="1"/>
        <rFont val="Calibri"/>
        <family val="2"/>
        <scheme val="minor"/>
      </rPr>
      <t xml:space="preserve">Question: </t>
    </r>
    <r>
      <rPr>
        <u/>
        <sz val="12"/>
        <color theme="1"/>
        <rFont val="Calibri"/>
        <family val="2"/>
        <scheme val="minor"/>
      </rPr>
      <t>What are the main barriers to scaling up system flexibility? Please choose up to 3.</t>
    </r>
  </si>
  <si>
    <r>
      <rPr>
        <b/>
        <u/>
        <sz val="12"/>
        <color theme="1"/>
        <rFont val="Calibri"/>
        <family val="2"/>
        <scheme val="minor"/>
      </rPr>
      <t>Question:</t>
    </r>
    <r>
      <rPr>
        <u/>
        <sz val="12"/>
        <color theme="1"/>
        <rFont val="Calibri"/>
        <family val="2"/>
        <scheme val="minor"/>
      </rPr>
      <t xml:space="preserve"> Ofgem is reviewing the way network charges are calculated in order to more evenly distribute them across customer groups. In particular, this could remove benefits for consumers who are able to adjust their consumption via behind-the-meter flexibility (e.g. batteries or EVs). Therefore, this could have the side effect of disincentivising flexibility provision over the short term. Do you think flexibility provision:</t>
    </r>
  </si>
  <si>
    <r>
      <rPr>
        <b/>
        <u/>
        <sz val="12"/>
        <color theme="1"/>
        <rFont val="Calibri"/>
        <family val="2"/>
        <scheme val="minor"/>
      </rPr>
      <t>Question:</t>
    </r>
    <r>
      <rPr>
        <u/>
        <sz val="12"/>
        <color theme="1"/>
        <rFont val="Calibri"/>
        <family val="2"/>
        <scheme val="minor"/>
      </rPr>
      <t xml:space="preserve"> In your sector, what aspects of digitalisation are most significant? Please choose all that apply.</t>
    </r>
  </si>
  <si>
    <r>
      <rPr>
        <b/>
        <u/>
        <sz val="12"/>
        <color theme="1"/>
        <rFont val="Calibri"/>
        <family val="2"/>
        <scheme val="minor"/>
      </rPr>
      <t xml:space="preserve">Question: </t>
    </r>
    <r>
      <rPr>
        <u/>
        <sz val="12"/>
        <color theme="1"/>
        <rFont val="Calibri"/>
        <family val="2"/>
        <scheme val="minor"/>
      </rPr>
      <t>What aspects of the energy system would benefit the most from open access to energy use data? Please choose up to 3.</t>
    </r>
  </si>
  <si>
    <r>
      <rPr>
        <b/>
        <u/>
        <sz val="12"/>
        <color theme="1"/>
        <rFont val="Calibri"/>
        <family val="2"/>
        <scheme val="minor"/>
      </rPr>
      <t xml:space="preserve">Question: </t>
    </r>
    <r>
      <rPr>
        <u/>
        <sz val="12"/>
        <color theme="1"/>
        <rFont val="Calibri"/>
        <family val="2"/>
        <scheme val="minor"/>
      </rPr>
      <t>Which of the following implications of digitalisation will be most significant for the energy system? Please choose up to 3.</t>
    </r>
  </si>
  <si>
    <r>
      <rPr>
        <b/>
        <u/>
        <sz val="12"/>
        <color theme="1"/>
        <rFont val="Calibri"/>
        <family val="2"/>
        <scheme val="minor"/>
      </rPr>
      <t>Question:</t>
    </r>
    <r>
      <rPr>
        <u/>
        <sz val="12"/>
        <color theme="1"/>
        <rFont val="Calibri"/>
        <family val="2"/>
        <scheme val="minor"/>
      </rPr>
      <t xml:space="preserve"> How can the UK best establish itself as a hub for global energy technological innovation and digitalisation? Please choose up to 3.</t>
    </r>
  </si>
  <si>
    <r>
      <rPr>
        <b/>
        <u/>
        <sz val="12"/>
        <color theme="1"/>
        <rFont val="Calibri"/>
        <family val="2"/>
        <scheme val="minor"/>
      </rPr>
      <t xml:space="preserve">Question: </t>
    </r>
    <r>
      <rPr>
        <u/>
        <sz val="12"/>
        <color theme="1"/>
        <rFont val="Calibri"/>
        <family val="2"/>
        <scheme val="minor"/>
      </rPr>
      <t>Who will financially benefit the most from open access to energy use data?</t>
    </r>
  </si>
  <si>
    <r>
      <rPr>
        <b/>
        <u/>
        <sz val="12"/>
        <color theme="1"/>
        <rFont val="Calibri"/>
        <family val="2"/>
        <scheme val="minor"/>
      </rPr>
      <t>Question:</t>
    </r>
    <r>
      <rPr>
        <u/>
        <sz val="12"/>
        <color theme="1"/>
        <rFont val="Calibri"/>
        <family val="2"/>
        <scheme val="minor"/>
      </rPr>
      <t xml:space="preserve"> Which new energy service offers do you see as MOST LIKELY to be attractive to domestic customers in the UK electricity and gas retail market by 2030? Please choose up to 3.</t>
    </r>
  </si>
  <si>
    <r>
      <rPr>
        <b/>
        <u/>
        <sz val="12"/>
        <color theme="1"/>
        <rFont val="Calibri"/>
        <family val="2"/>
        <scheme val="minor"/>
      </rPr>
      <t xml:space="preserve">Question: </t>
    </r>
    <r>
      <rPr>
        <u/>
        <sz val="12"/>
        <color theme="1"/>
        <rFont val="Calibri"/>
        <family val="2"/>
        <scheme val="minor"/>
      </rPr>
      <t>What percentage of UK domestic consumers do you think will be prepared to allow electricity suppliers to control some of their appliances to avoid peak electricity prices by 2030, as long as financial benefits are passed on to those consumers?</t>
    </r>
  </si>
  <si>
    <r>
      <rPr>
        <b/>
        <u/>
        <sz val="12"/>
        <color theme="1"/>
        <rFont val="Calibri"/>
        <family val="2"/>
        <scheme val="minor"/>
      </rPr>
      <t xml:space="preserve">Question: </t>
    </r>
    <r>
      <rPr>
        <u/>
        <sz val="12"/>
        <color theme="1"/>
        <rFont val="Calibri"/>
        <family val="2"/>
        <scheme val="minor"/>
      </rPr>
      <t>Assuming no technical barriers, what percentage of UK consumers do you think will trade energy with other peer-to-peer energy consumers by 2030?</t>
    </r>
  </si>
  <si>
    <r>
      <rPr>
        <b/>
        <u/>
        <sz val="12"/>
        <color theme="1"/>
        <rFont val="Calibri"/>
        <family val="2"/>
        <scheme val="minor"/>
      </rPr>
      <t>Question:</t>
    </r>
    <r>
      <rPr>
        <u/>
        <sz val="12"/>
        <color theme="1"/>
        <rFont val="Calibri"/>
        <family val="2"/>
        <scheme val="minor"/>
      </rPr>
      <t xml:space="preserve"> What do you see as the most desired actions expected of energy providers by their domestic customers? Please choose up to 3.</t>
    </r>
  </si>
  <si>
    <r>
      <rPr>
        <b/>
        <u/>
        <sz val="12"/>
        <color theme="1"/>
        <rFont val="Calibri"/>
        <family val="2"/>
        <scheme val="minor"/>
      </rPr>
      <t xml:space="preserve">Question: </t>
    </r>
    <r>
      <rPr>
        <u/>
        <sz val="12"/>
        <color theme="1"/>
        <rFont val="Calibri"/>
        <family val="2"/>
        <scheme val="minor"/>
      </rPr>
      <t>How do you expect the energy price cap to impact domestic energy consumers' bills on average?</t>
    </r>
  </si>
  <si>
    <r>
      <rPr>
        <b/>
        <u/>
        <sz val="12"/>
        <color theme="1"/>
        <rFont val="Calibri"/>
        <family val="2"/>
        <scheme val="minor"/>
      </rPr>
      <t xml:space="preserve">Question: </t>
    </r>
    <r>
      <rPr>
        <u/>
        <sz val="12"/>
        <color theme="1"/>
        <rFont val="Calibri"/>
        <family val="2"/>
        <scheme val="minor"/>
      </rPr>
      <t>How can the UK government best ensure the low carbon transition helps to alleviate fuel poverty?</t>
    </r>
  </si>
  <si>
    <r>
      <rPr>
        <b/>
        <u/>
        <sz val="12"/>
        <color theme="1"/>
        <rFont val="Calibri"/>
        <family val="2"/>
        <scheme val="minor"/>
      </rPr>
      <t>Questions:</t>
    </r>
    <r>
      <rPr>
        <u/>
        <sz val="12"/>
        <color theme="1"/>
        <rFont val="Calibri"/>
        <family val="2"/>
        <scheme val="minor"/>
      </rPr>
      <t xml:space="preserve"> What do you think is the biggest challenge for the energy industry in YYYY?</t>
    </r>
  </si>
  <si>
    <r>
      <rPr>
        <b/>
        <u/>
        <sz val="12"/>
        <color theme="1"/>
        <rFont val="Calibri"/>
        <family val="2"/>
        <scheme val="minor"/>
      </rPr>
      <t xml:space="preserve">Question - energy policy effectiveness: </t>
    </r>
    <r>
      <rPr>
        <u/>
        <sz val="12"/>
        <color theme="1"/>
        <rFont val="Calibri"/>
        <family val="2"/>
        <scheme val="minor"/>
      </rPr>
      <t>What effect do you think the UK energy policy has had on each of the following areas in the last 12 months? Please choose one option (from very positive to very negative) for each of the following areas:</t>
    </r>
  </si>
  <si>
    <r>
      <rPr>
        <b/>
        <u/>
        <sz val="12"/>
        <color theme="1"/>
        <rFont val="Calibri"/>
        <family val="2"/>
        <scheme val="minor"/>
      </rPr>
      <t>Question - investment risk:</t>
    </r>
    <r>
      <rPr>
        <u/>
        <sz val="12"/>
        <color theme="1"/>
        <rFont val="Calibri"/>
        <family val="2"/>
        <scheme val="minor"/>
      </rPr>
      <t xml:space="preserve"> In the UK, what in your view is the level of investment risk due to policy uncertainty in each of the following areas? Please choose one option (from very low to very high) for each of the following areas:</t>
    </r>
  </si>
  <si>
    <r>
      <rPr>
        <b/>
        <u/>
        <sz val="12"/>
        <color theme="1"/>
        <rFont val="Calibri"/>
        <family val="2"/>
        <scheme val="minor"/>
      </rPr>
      <t>Question:</t>
    </r>
    <r>
      <rPr>
        <u/>
        <sz val="12"/>
        <color theme="1"/>
        <rFont val="Calibri"/>
        <family val="2"/>
        <scheme val="minor"/>
      </rPr>
      <t xml:space="preserve"> Which of the following statements describes your views on shale gas exploration and development in the UK?</t>
    </r>
  </si>
  <si>
    <t xml:space="preserve"> 'Not sure' option removed from report</t>
  </si>
  <si>
    <t>Section 2 - Climate change targets</t>
  </si>
  <si>
    <t xml:space="preserve">Section 4 - Prices </t>
  </si>
  <si>
    <t>Please list any other challenges you think the energy industry will face in 2019</t>
  </si>
  <si>
    <r>
      <rPr>
        <b/>
        <u/>
        <sz val="12"/>
        <color theme="1"/>
        <rFont val="Calibri"/>
        <family val="2"/>
        <scheme val="minor"/>
      </rPr>
      <t>Question:</t>
    </r>
    <r>
      <rPr>
        <u/>
        <sz val="12"/>
        <color theme="1"/>
        <rFont val="Calibri"/>
        <family val="2"/>
        <scheme val="minor"/>
      </rPr>
      <t xml:space="preserve"> What do you think is the biggest challenge for the energy industry in 2019?</t>
    </r>
  </si>
  <si>
    <t xml:space="preserve"> Maximising oil and gas recovery from the UK Continental Shelf (UKCS)</t>
  </si>
  <si>
    <t xml:space="preserve"> Supporting carbon capture, usage and storage (CCUS)</t>
  </si>
  <si>
    <t>Section 6 - Consumers</t>
  </si>
  <si>
    <t>2019 (N=459)</t>
  </si>
  <si>
    <t>UK politics</t>
  </si>
  <si>
    <t>Emissions targets</t>
  </si>
  <si>
    <t>Effect of energy policy</t>
  </si>
  <si>
    <t>Net score</t>
  </si>
  <si>
    <t>Carbon capture usage and storage (CCUS)</t>
  </si>
  <si>
    <t>Absolute count</t>
  </si>
  <si>
    <t>Percentage of respondents N=474</t>
  </si>
  <si>
    <t>Investment risk</t>
  </si>
  <si>
    <t>Biggest challenge</t>
  </si>
  <si>
    <t>Other challenge</t>
  </si>
  <si>
    <t>Biggest challenge (of N=351)</t>
  </si>
  <si>
    <t>Other challenge (of N=251)</t>
  </si>
  <si>
    <t xml:space="preserve">Section 5 - Flexibility and digitalisation </t>
  </si>
  <si>
    <t>Price cap and fuel poverty</t>
  </si>
  <si>
    <t>Question: In 2016, the government set the 5th carbon budget for the period 2028-2032 at a level of 1,725 MtCO2e (57% reduction from 1990 levels). The 2017 Clean Growth Strategy indicated a 60 MtCO2e (3.5%) shortfall in meeting the budget target given the UK emissions trajectory at that time. Which areas should the UK government prioritise to meet this estimated shortfall at least cost? Please choose up to 3.</t>
  </si>
  <si>
    <t>Development of carbon capture, usage and storage (CCUS)</t>
  </si>
  <si>
    <t>Supporting carbon pricing / tax / trading</t>
  </si>
  <si>
    <t>Enhancing flexibility of the electricity system, including infrastructure improvements</t>
  </si>
  <si>
    <t>Uptake of combined heat and power (CHP)</t>
  </si>
  <si>
    <r>
      <rPr>
        <b/>
        <u/>
        <sz val="12"/>
        <color theme="1"/>
        <rFont val="Calibri"/>
        <family val="2"/>
        <scheme val="minor"/>
      </rPr>
      <t xml:space="preserve">Question: </t>
    </r>
    <r>
      <rPr>
        <u/>
        <sz val="12"/>
        <color theme="1"/>
        <rFont val="Calibri"/>
        <family val="2"/>
        <scheme val="minor"/>
      </rPr>
      <t>How extensively is your company or sector involved in flexibility?</t>
    </r>
  </si>
  <si>
    <t>Extensively: My sector / company has significant involvement in using / providing flexibility.</t>
  </si>
  <si>
    <t>Not at all: My sector / company neither uses nor provides flexibility.</t>
  </si>
  <si>
    <t>Moderately: My sector / company has limited involvement in using / providing flexibility.</t>
  </si>
  <si>
    <t>Completely:  My sector / company is at the forefront of using / providing flexibility.</t>
  </si>
  <si>
    <t>Academia and research, N=100</t>
  </si>
  <si>
    <t>Buildings, N=92</t>
  </si>
  <si>
    <t>Energy demand management and utilisation, N=72</t>
  </si>
  <si>
    <t>Energy transformation, heat and power generation, N=88</t>
  </si>
  <si>
    <t>Natural gas and oil, N=173</t>
  </si>
  <si>
    <t>Renewable technology, N=112</t>
  </si>
  <si>
    <t>This table shows the absolute count responses for respondents from the top six 2019 respondent sectors (respondents may be in more than one sector)</t>
  </si>
  <si>
    <r>
      <rPr>
        <b/>
        <u/>
        <sz val="12"/>
        <color theme="1"/>
        <rFont val="Calibri"/>
        <family val="2"/>
        <scheme val="minor"/>
      </rPr>
      <t>Question</t>
    </r>
    <r>
      <rPr>
        <u/>
        <sz val="12"/>
        <color theme="1"/>
        <rFont val="Calibri"/>
        <family val="2"/>
        <scheme val="minor"/>
      </rPr>
      <t>: In your opinion, which of the areas of digitalisation in the energy sector will attract the most investment through to 2020?Please choose up to 3.</t>
    </r>
  </si>
  <si>
    <t>Smart electric vehicle (EV) charging</t>
  </si>
  <si>
    <t>Smart Grid infrastructure and meters</t>
  </si>
  <si>
    <t>Electricity systems software (for a smart grid)</t>
  </si>
  <si>
    <t>Data analytics and machine learning</t>
  </si>
  <si>
    <t>Industrial energy management software</t>
  </si>
  <si>
    <t>Building energy controls</t>
  </si>
  <si>
    <t>Primary energy production and development</t>
  </si>
  <si>
    <t>Transport logistics</t>
  </si>
  <si>
    <r>
      <t xml:space="preserve">Question: </t>
    </r>
    <r>
      <rPr>
        <u/>
        <sz val="12"/>
        <color theme="1"/>
        <rFont val="Calibri"/>
        <family val="2"/>
        <scheme val="minor"/>
      </rPr>
      <t>How has the digital transformation affected your company operations to date?</t>
    </r>
  </si>
  <si>
    <t>Moderately: We have digitalised some of our operations / services.</t>
  </si>
  <si>
    <t>Not at all: We operate in the same way as years ago.</t>
  </si>
  <si>
    <t>Extensively: We have digitalised most of our operations / services.</t>
  </si>
  <si>
    <t>Completely:  We have fully digitalised our operations / services.</t>
  </si>
  <si>
    <t>Associate Member (AMEI), N=80</t>
  </si>
  <si>
    <t>Fellow (FEI), N=174</t>
  </si>
  <si>
    <t>Member (MEI), N=220</t>
  </si>
  <si>
    <r>
      <t xml:space="preserve">Question: </t>
    </r>
    <r>
      <rPr>
        <u/>
        <sz val="12"/>
        <color theme="1"/>
        <rFont val="Calibri"/>
        <family val="2"/>
        <scheme val="minor"/>
      </rPr>
      <t>Smart homes could enable residential consumers to participate in a flexible energy system. What actions should be implemented to enable energy smart homes?Please choose up to 3.</t>
    </r>
  </si>
  <si>
    <t>Promoting benefits of smart homes to consumers via products and potential energy bill savings</t>
  </si>
  <si>
    <t>Rolling out flexible tariffs</t>
  </si>
  <si>
    <t>Promoting smart home appliances</t>
  </si>
  <si>
    <t>Electrifying heating / cooling coupled with storage</t>
  </si>
  <si>
    <t>Encouraging development of smart charging</t>
  </si>
  <si>
    <t>Ensuring that energy customers have more control over their smart meter data</t>
  </si>
  <si>
    <t>Ensuring system level cyber security / data protection</t>
  </si>
  <si>
    <t>Enabling customers to buy power from multiple providers</t>
  </si>
  <si>
    <t>Enabling vehicle-to-grid technologies</t>
  </si>
  <si>
    <t>Accelerating the smart meter roll-out</t>
  </si>
  <si>
    <r>
      <t xml:space="preserve">Question: </t>
    </r>
    <r>
      <rPr>
        <u/>
        <sz val="12"/>
        <color theme="1"/>
        <rFont val="Calibri"/>
        <family val="2"/>
        <scheme val="minor"/>
      </rPr>
      <t>What is the best way for the UK Government to support large industrial and commercial customers to participate in providing flexibility?Please choose up to 3.</t>
    </r>
  </si>
  <si>
    <t>Create market or other incentives for the development of flexibility</t>
  </si>
  <si>
    <t>Create level playing field for demand and supply side flexibility</t>
  </si>
  <si>
    <t>Awareness campaigns about available products, incentives, and benefits of providing flexibility</t>
  </si>
  <si>
    <t>Enable access to the right technologies / tools</t>
  </si>
  <si>
    <t>Ensure system-level cyber security</t>
  </si>
  <si>
    <t>The 2019 Energy Barometer report is available online here</t>
  </si>
  <si>
    <t>The 2019 Energy Barometer survey was sent to 732 professional and pre-professional members of the EI. A total of 474 EI members completed the survey online in February and March 2019; the findings represent the views of the EI’s members. The sample size was chosen to give results that are within a 5% margin of error and at a confidence level of 95% when compared to surveying the entire membership.</t>
  </si>
  <si>
    <r>
      <t xml:space="preserve">Most results from this survey are included in the full Energy Barometer report in the form of charts, tables and text. The data underlying the 2019 report are contained here in the following 7 tabs, divided by report section. 
The Energy Barometer has been published annually since 2015, allowing the review of results from previous years and reflection on trends; the final tab presents the data collated from five years of results and the methodology used to report on them. 
Additional data that were not included in the report can be provided on request by contacting </t>
    </r>
    <r>
      <rPr>
        <b/>
        <sz val="14"/>
        <color theme="1"/>
        <rFont val="Calibri"/>
        <family val="2"/>
        <scheme val="minor"/>
      </rPr>
      <t>barometer@energyinst.org</t>
    </r>
  </si>
  <si>
    <t>Net score - 'very positive' and 'very negative' are weighted twice as strongly as 'positive' and 'negative'. 'Not sure' and 'No effect' answers were excluded from the calculation</t>
  </si>
  <si>
    <t>Net score - 'very high' and 'very low' are weighted twice as strongly as 'high' and 'low'. 'Not sure' and 'Neither low nor high' answers were excluded from the calculation</t>
  </si>
  <si>
    <t>This table shows the absolute count responses for respondents from each Energy Institute membership grade</t>
  </si>
  <si>
    <r>
      <rPr>
        <b/>
        <i/>
        <sz val="11"/>
        <color theme="1"/>
        <rFont val="Calibri"/>
        <family val="2"/>
        <scheme val="minor"/>
      </rPr>
      <t xml:space="preserve">Net score - </t>
    </r>
    <r>
      <rPr>
        <i/>
        <sz val="11"/>
        <color theme="1"/>
        <rFont val="Calibri"/>
        <family val="2"/>
        <scheme val="minor"/>
      </rPr>
      <t>Both questions are multiple choice with the following six options: 'very positive/very high', 'positive/high', 'no effect', 'negative/low', 'very negative/very low' and 'not sure'.  For calculating the net score, number of respondents choosing 'very positive/very high' and 'very negative/very low' are weighted twice as strongly as 'positive/high' and 'negative/low'. 'Not sure' and 'No effect' answers were excluded from the calculation.</t>
    </r>
  </si>
  <si>
    <r>
      <rPr>
        <b/>
        <u/>
        <sz val="12"/>
        <color theme="1"/>
        <rFont val="Calibri"/>
        <family val="2"/>
        <scheme val="minor"/>
      </rPr>
      <t>Question:</t>
    </r>
    <r>
      <rPr>
        <u/>
        <sz val="12"/>
        <color theme="1"/>
        <rFont val="Calibri"/>
        <family val="2"/>
        <scheme val="minor"/>
      </rPr>
      <t xml:space="preserve"> From the current price of approximately $60 per barrel, what do you expect Brent crude oil prices to be in 2030 (in today's dollars)?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</si>
</sst>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
      <sz val="12"/>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b/>
      <sz val="14"/>
      <name val="Calibri"/>
      <family val="2"/>
      <scheme val="minor"/>
    </font>
    <font>
      <b/>
      <sz val="14"/>
      <color theme="0"/>
      <name val="Calibri"/>
      <family val="2"/>
      <scheme val="minor"/>
    </font>
    <font>
      <b/>
      <sz val="11"/>
      <name val="Calibri"/>
      <family val="2"/>
      <scheme val="minor"/>
    </font>
    <font>
      <b/>
      <u/>
      <sz val="14"/>
      <color rgb="FFFFC000"/>
      <name val="Calibri"/>
      <family val="2"/>
      <scheme val="minor"/>
    </font>
    <font>
      <b/>
      <u/>
      <sz val="14"/>
      <color theme="0" tint="-0.499984740745262"/>
      <name val="Calibri"/>
      <family val="2"/>
      <scheme val="minor"/>
    </font>
    <font>
      <sz val="14"/>
      <color theme="1"/>
      <name val="Calibri"/>
      <family val="2"/>
      <scheme val="minor"/>
    </font>
    <font>
      <u/>
      <sz val="14"/>
      <color theme="10"/>
      <name val="Calibri"/>
      <family val="2"/>
      <scheme val="minor"/>
    </font>
    <font>
      <sz val="11"/>
      <color rgb="FF000000"/>
      <name val="Calibri"/>
      <family val="2"/>
    </font>
    <font>
      <b/>
      <i/>
      <sz val="11"/>
      <color theme="1"/>
      <name val="Calibri"/>
      <family val="2"/>
      <scheme val="minor"/>
    </font>
    <font>
      <sz val="14"/>
      <color rgb="FF000000"/>
      <name val="Calibri"/>
      <family val="2"/>
      <scheme val="minor"/>
    </font>
    <font>
      <sz val="11"/>
      <color rgb="FFFF0000"/>
      <name val="Calibri"/>
      <family val="2"/>
      <scheme val="minor"/>
    </font>
    <font>
      <u/>
      <sz val="12"/>
      <color theme="1"/>
      <name val="Calibri"/>
      <family val="2"/>
      <scheme val="minor"/>
    </font>
    <font>
      <b/>
      <u/>
      <sz val="12"/>
      <color theme="1"/>
      <name val="Calibri"/>
      <family val="2"/>
      <scheme val="minor"/>
    </font>
    <font>
      <b/>
      <sz val="16"/>
      <color theme="1"/>
      <name val="Calibri"/>
      <family val="2"/>
      <scheme val="minor"/>
    </font>
    <font>
      <b/>
      <u/>
      <sz val="14"/>
      <name val="Calibri"/>
      <family val="2"/>
      <scheme val="minor"/>
    </font>
    <font>
      <b/>
      <i/>
      <sz val="11"/>
      <color theme="0"/>
      <name val="Calibri"/>
      <family val="2"/>
      <scheme val="minor"/>
    </font>
    <font>
      <b/>
      <u/>
      <sz val="14"/>
      <color rgb="FF6C992F"/>
      <name val="Calibri"/>
      <family val="2"/>
      <scheme val="minor"/>
    </font>
    <font>
      <b/>
      <u/>
      <sz val="14"/>
      <color rgb="FF00A0E4"/>
      <name val="Calibri"/>
      <family val="2"/>
      <scheme val="minor"/>
    </font>
    <font>
      <b/>
      <u/>
      <sz val="14"/>
      <color rgb="FFF37021"/>
      <name val="Calibri"/>
      <family val="2"/>
      <scheme val="minor"/>
    </font>
    <font>
      <b/>
      <u/>
      <sz val="14"/>
      <color rgb="FF74489D"/>
      <name val="Calibri"/>
      <family val="2"/>
      <scheme val="minor"/>
    </font>
    <font>
      <b/>
      <u/>
      <sz val="14"/>
      <color rgb="FFC40D42"/>
      <name val="Calibri"/>
      <family val="2"/>
      <scheme val="minor"/>
    </font>
    <font>
      <b/>
      <u/>
      <sz val="14"/>
      <color theme="2" tint="-0.499984740745262"/>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rgb="FFC40D42"/>
        <bgColor indexed="64"/>
      </patternFill>
    </fill>
    <fill>
      <patternFill patternType="solid">
        <fgColor rgb="FF6C992F"/>
        <bgColor indexed="64"/>
      </patternFill>
    </fill>
    <fill>
      <patternFill patternType="solid">
        <fgColor rgb="FF00A0E4"/>
        <bgColor indexed="64"/>
      </patternFill>
    </fill>
    <fill>
      <patternFill patternType="solid">
        <fgColor rgb="FFF37021"/>
        <bgColor indexed="64"/>
      </patternFill>
    </fill>
    <fill>
      <patternFill patternType="solid">
        <fgColor rgb="FF74489D"/>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0" fontId="17" fillId="0" borderId="0"/>
  </cellStyleXfs>
  <cellXfs count="163">
    <xf numFmtId="0" fontId="0" fillId="0" borderId="0" xfId="0"/>
    <xf numFmtId="0" fontId="2" fillId="0" borderId="0" xfId="0" applyFont="1"/>
    <xf numFmtId="0" fontId="8" fillId="0" borderId="0" xfId="0" applyFont="1" applyFill="1"/>
    <xf numFmtId="0" fontId="0" fillId="0" borderId="1" xfId="0" applyBorder="1"/>
    <xf numFmtId="0" fontId="0" fillId="0" borderId="0" xfId="0" applyFill="1"/>
    <xf numFmtId="164" fontId="0" fillId="0" borderId="1" xfId="0" applyNumberFormat="1" applyBorder="1"/>
    <xf numFmtId="0" fontId="0" fillId="0" borderId="0" xfId="0" applyFill="1" applyBorder="1"/>
    <xf numFmtId="0" fontId="20" fillId="0" borderId="0" xfId="0" applyFont="1" applyFill="1"/>
    <xf numFmtId="0" fontId="0" fillId="8" borderId="1" xfId="0" applyFill="1" applyBorder="1"/>
    <xf numFmtId="164" fontId="0" fillId="8" borderId="1" xfId="0" applyNumberFormat="1" applyFill="1" applyBorder="1"/>
    <xf numFmtId="0" fontId="21" fillId="0" borderId="0" xfId="0" applyFont="1"/>
    <xf numFmtId="0" fontId="11" fillId="9" borderId="0" xfId="0" applyFont="1" applyFill="1"/>
    <xf numFmtId="0" fontId="0" fillId="9" borderId="0" xfId="0" applyFill="1"/>
    <xf numFmtId="0" fontId="3" fillId="9" borderId="1" xfId="0" applyFont="1" applyFill="1" applyBorder="1"/>
    <xf numFmtId="0" fontId="1" fillId="9" borderId="1" xfId="0" applyFont="1" applyFill="1" applyBorder="1"/>
    <xf numFmtId="0" fontId="1" fillId="9" borderId="5" xfId="0" applyFont="1" applyFill="1" applyBorder="1"/>
    <xf numFmtId="0" fontId="0" fillId="9" borderId="1" xfId="0" applyFill="1" applyBorder="1"/>
    <xf numFmtId="0" fontId="0" fillId="4" borderId="2" xfId="0" applyFill="1" applyBorder="1" applyProtection="1"/>
    <xf numFmtId="0" fontId="0" fillId="0" borderId="0" xfId="0" applyProtection="1"/>
    <xf numFmtId="0" fontId="2" fillId="4" borderId="3" xfId="0" applyFont="1" applyFill="1" applyBorder="1" applyProtection="1"/>
    <xf numFmtId="0" fontId="2" fillId="0" borderId="0" xfId="0" applyFont="1" applyFill="1" applyProtection="1"/>
    <xf numFmtId="0" fontId="0" fillId="4" borderId="3" xfId="0" applyFill="1" applyBorder="1" applyProtection="1"/>
    <xf numFmtId="0" fontId="0" fillId="0" borderId="0" xfId="0" applyFill="1" applyProtection="1"/>
    <xf numFmtId="0" fontId="23" fillId="4" borderId="9" xfId="0" applyFont="1" applyFill="1" applyBorder="1" applyAlignment="1" applyProtection="1">
      <alignment horizontal="center"/>
    </xf>
    <xf numFmtId="0" fontId="15" fillId="4" borderId="3" xfId="0" applyFont="1" applyFill="1" applyBorder="1" applyAlignment="1" applyProtection="1">
      <alignment wrapText="1"/>
    </xf>
    <xf numFmtId="0" fontId="5" fillId="0" borderId="0" xfId="1" applyProtection="1"/>
    <xf numFmtId="0" fontId="15" fillId="4" borderId="3" xfId="0" applyFont="1" applyFill="1" applyBorder="1" applyAlignment="1" applyProtection="1">
      <alignment vertical="top" wrapText="1"/>
    </xf>
    <xf numFmtId="0" fontId="6" fillId="4" borderId="3" xfId="0" applyFont="1" applyFill="1" applyBorder="1" applyAlignment="1" applyProtection="1">
      <alignment wrapText="1"/>
    </xf>
    <xf numFmtId="0" fontId="16" fillId="0" borderId="3" xfId="1" applyFont="1" applyFill="1" applyBorder="1" applyProtection="1"/>
    <xf numFmtId="0" fontId="5" fillId="0" borderId="3" xfId="1" applyBorder="1" applyProtection="1"/>
    <xf numFmtId="0" fontId="16" fillId="4" borderId="3" xfId="1" applyFont="1" applyFill="1" applyBorder="1" applyAlignment="1" applyProtection="1">
      <alignment wrapText="1"/>
    </xf>
    <xf numFmtId="0" fontId="24" fillId="4" borderId="3" xfId="1" applyFont="1" applyFill="1" applyBorder="1" applyAlignment="1" applyProtection="1">
      <alignment wrapText="1"/>
    </xf>
    <xf numFmtId="0" fontId="19" fillId="4" borderId="3" xfId="0" applyFont="1" applyFill="1" applyBorder="1" applyAlignment="1" applyProtection="1">
      <alignment vertical="center" wrapText="1"/>
    </xf>
    <xf numFmtId="0" fontId="19" fillId="4" borderId="4" xfId="0" applyFont="1" applyFill="1" applyBorder="1" applyAlignment="1" applyProtection="1">
      <alignment vertical="center" wrapText="1"/>
    </xf>
    <xf numFmtId="0" fontId="10" fillId="10" borderId="0" xfId="0" applyFont="1" applyFill="1" applyProtection="1"/>
    <xf numFmtId="0" fontId="8" fillId="10" borderId="0" xfId="0" applyFont="1" applyFill="1" applyProtection="1"/>
    <xf numFmtId="164" fontId="8" fillId="10" borderId="0" xfId="0" applyNumberFormat="1" applyFont="1" applyFill="1" applyProtection="1"/>
    <xf numFmtId="0" fontId="8" fillId="5" borderId="0" xfId="0" applyFont="1" applyFill="1" applyProtection="1"/>
    <xf numFmtId="0" fontId="8" fillId="0" borderId="0" xfId="0" applyFont="1" applyFill="1" applyProtection="1"/>
    <xf numFmtId="0" fontId="0" fillId="0" borderId="0" xfId="0" applyFill="1" applyBorder="1" applyProtection="1"/>
    <xf numFmtId="164" fontId="0" fillId="0" borderId="0" xfId="0" applyNumberFormat="1" applyFill="1" applyBorder="1" applyProtection="1"/>
    <xf numFmtId="0" fontId="26" fillId="0" borderId="0" xfId="0" applyFont="1" applyFill="1" applyProtection="1"/>
    <xf numFmtId="0" fontId="7" fillId="0" borderId="0" xfId="0" applyFont="1" applyFill="1" applyProtection="1"/>
    <xf numFmtId="0" fontId="21" fillId="0" borderId="0" xfId="0" applyFont="1" applyAlignment="1" applyProtection="1">
      <alignment wrapText="1"/>
    </xf>
    <xf numFmtId="164" fontId="0" fillId="0" borderId="0" xfId="0" applyNumberFormat="1" applyProtection="1"/>
    <xf numFmtId="0" fontId="12" fillId="10" borderId="1" xfId="0" applyFont="1" applyFill="1" applyBorder="1" applyProtection="1"/>
    <xf numFmtId="164" fontId="12" fillId="10" borderId="1" xfId="0" applyNumberFormat="1" applyFont="1" applyFill="1" applyBorder="1" applyProtection="1"/>
    <xf numFmtId="0" fontId="0" fillId="0" borderId="1" xfId="0" applyBorder="1" applyProtection="1"/>
    <xf numFmtId="164" fontId="0" fillId="0" borderId="1" xfId="0" applyNumberFormat="1" applyBorder="1" applyProtection="1"/>
    <xf numFmtId="0" fontId="0" fillId="8" borderId="1" xfId="0" applyFill="1" applyBorder="1" applyProtection="1"/>
    <xf numFmtId="164" fontId="0" fillId="8" borderId="1" xfId="0" applyNumberFormat="1" applyFill="1" applyBorder="1" applyProtection="1"/>
    <xf numFmtId="164" fontId="0" fillId="0" borderId="1" xfId="0" applyNumberFormat="1" applyFill="1" applyBorder="1" applyProtection="1"/>
    <xf numFmtId="1" fontId="0" fillId="0" borderId="0" xfId="0" applyNumberFormat="1" applyProtection="1"/>
    <xf numFmtId="0" fontId="21" fillId="0" borderId="0" xfId="0" applyFont="1" applyFill="1" applyBorder="1" applyAlignment="1" applyProtection="1">
      <alignment wrapText="1"/>
    </xf>
    <xf numFmtId="0" fontId="0" fillId="10" borderId="1" xfId="0" applyFill="1" applyBorder="1" applyProtection="1"/>
    <xf numFmtId="0" fontId="2" fillId="10" borderId="1" xfId="0" applyFont="1" applyFill="1" applyBorder="1" applyProtection="1"/>
    <xf numFmtId="164" fontId="2" fillId="10" borderId="1" xfId="0" applyNumberFormat="1" applyFont="1" applyFill="1" applyBorder="1" applyProtection="1"/>
    <xf numFmtId="0" fontId="0" fillId="0" borderId="0" xfId="0" applyAlignment="1" applyProtection="1">
      <alignment horizontal="center"/>
    </xf>
    <xf numFmtId="0" fontId="0" fillId="0" borderId="0" xfId="0" applyBorder="1" applyProtection="1"/>
    <xf numFmtId="0" fontId="0" fillId="0" borderId="0" xfId="0" applyBorder="1" applyAlignment="1" applyProtection="1">
      <alignment horizontal="center"/>
    </xf>
    <xf numFmtId="164" fontId="0" fillId="0" borderId="0" xfId="0" applyNumberFormat="1" applyFill="1" applyProtection="1"/>
    <xf numFmtId="0" fontId="21" fillId="0" borderId="0" xfId="0" applyFont="1" applyProtection="1"/>
    <xf numFmtId="0" fontId="10" fillId="11" borderId="0" xfId="0" applyFont="1" applyFill="1" applyProtection="1"/>
    <xf numFmtId="0" fontId="0" fillId="11" borderId="0" xfId="0" applyFill="1" applyProtection="1"/>
    <xf numFmtId="164" fontId="0" fillId="11" borderId="0" xfId="0" applyNumberFormat="1" applyFill="1" applyProtection="1"/>
    <xf numFmtId="0" fontId="0" fillId="3" borderId="0" xfId="0" applyFill="1" applyProtection="1"/>
    <xf numFmtId="0" fontId="27" fillId="0" borderId="0" xfId="0" applyFont="1" applyFill="1" applyProtection="1"/>
    <xf numFmtId="0" fontId="1" fillId="11" borderId="1" xfId="0" applyFont="1" applyFill="1" applyBorder="1" applyProtection="1"/>
    <xf numFmtId="0" fontId="12" fillId="11" borderId="1" xfId="0" applyFont="1" applyFill="1" applyBorder="1" applyProtection="1"/>
    <xf numFmtId="164" fontId="12" fillId="11" borderId="1" xfId="0" applyNumberFormat="1" applyFont="1" applyFill="1" applyBorder="1" applyProtection="1"/>
    <xf numFmtId="164" fontId="0" fillId="0" borderId="0" xfId="0" applyNumberFormat="1" applyBorder="1" applyProtection="1"/>
    <xf numFmtId="0" fontId="2" fillId="11" borderId="1" xfId="0" applyFont="1" applyFill="1" applyBorder="1" applyProtection="1"/>
    <xf numFmtId="164" fontId="2" fillId="11" borderId="1" xfId="0" applyNumberFormat="1" applyFont="1" applyFill="1" applyBorder="1" applyProtection="1"/>
    <xf numFmtId="0" fontId="2" fillId="0" borderId="0" xfId="0" applyFont="1" applyFill="1" applyBorder="1" applyProtection="1"/>
    <xf numFmtId="164" fontId="2" fillId="0" borderId="0" xfId="0" applyNumberFormat="1" applyFont="1" applyFill="1" applyBorder="1" applyProtection="1"/>
    <xf numFmtId="1" fontId="0" fillId="0" borderId="1" xfId="0" applyNumberFormat="1" applyBorder="1" applyProtection="1"/>
    <xf numFmtId="0" fontId="0" fillId="0" borderId="1" xfId="0" applyFill="1" applyBorder="1" applyProtection="1"/>
    <xf numFmtId="1" fontId="0" fillId="8" borderId="1" xfId="0" applyNumberFormat="1" applyFill="1" applyBorder="1" applyProtection="1"/>
    <xf numFmtId="0" fontId="9" fillId="0" borderId="0" xfId="0" applyFont="1" applyProtection="1"/>
    <xf numFmtId="0" fontId="27" fillId="0" borderId="0" xfId="0" applyFont="1" applyProtection="1"/>
    <xf numFmtId="0" fontId="11" fillId="6" borderId="0" xfId="0" applyFont="1" applyFill="1" applyProtection="1"/>
    <xf numFmtId="0" fontId="0" fillId="6" borderId="0" xfId="0" applyFill="1" applyProtection="1"/>
    <xf numFmtId="164" fontId="0" fillId="6" borderId="0" xfId="0" applyNumberFormat="1" applyFill="1" applyProtection="1"/>
    <xf numFmtId="0" fontId="7" fillId="0" borderId="0" xfId="0" applyFont="1" applyFill="1" applyBorder="1" applyProtection="1"/>
    <xf numFmtId="164" fontId="7" fillId="0" borderId="0" xfId="0" applyNumberFormat="1" applyFont="1" applyFill="1" applyBorder="1" applyProtection="1"/>
    <xf numFmtId="0" fontId="14" fillId="0" borderId="0" xfId="0" applyFont="1" applyFill="1" applyProtection="1"/>
    <xf numFmtId="0" fontId="1" fillId="6" borderId="1" xfId="0" applyFont="1" applyFill="1" applyBorder="1" applyProtection="1"/>
    <xf numFmtId="164" fontId="1" fillId="6" borderId="1" xfId="0" applyNumberFormat="1" applyFont="1" applyFill="1" applyBorder="1" applyProtection="1"/>
    <xf numFmtId="0" fontId="9" fillId="0" borderId="0" xfId="0" quotePrefix="1" applyFont="1" applyFill="1" applyBorder="1" applyProtection="1"/>
    <xf numFmtId="0" fontId="0" fillId="6" borderId="1" xfId="0" applyFill="1" applyBorder="1" applyProtection="1"/>
    <xf numFmtId="0" fontId="14" fillId="0" borderId="0" xfId="0" applyFont="1" applyProtection="1"/>
    <xf numFmtId="0" fontId="10" fillId="12" borderId="0" xfId="0" applyFont="1" applyFill="1" applyProtection="1"/>
    <xf numFmtId="0" fontId="0" fillId="12" borderId="0" xfId="0" applyFill="1" applyProtection="1"/>
    <xf numFmtId="164" fontId="0" fillId="12" borderId="0" xfId="0" applyNumberFormat="1" applyFill="1" applyProtection="1"/>
    <xf numFmtId="0" fontId="0" fillId="2" borderId="0" xfId="0" applyFill="1" applyProtection="1"/>
    <xf numFmtId="0" fontId="28" fillId="0" borderId="0" xfId="0" applyFont="1" applyProtection="1"/>
    <xf numFmtId="0" fontId="2" fillId="12" borderId="1" xfId="0" applyFont="1" applyFill="1" applyBorder="1" applyProtection="1"/>
    <xf numFmtId="164" fontId="2" fillId="12" borderId="1" xfId="0" applyNumberFormat="1" applyFont="1" applyFill="1" applyBorder="1" applyProtection="1"/>
    <xf numFmtId="0" fontId="21" fillId="0" borderId="0" xfId="0" applyFont="1" applyBorder="1" applyAlignment="1" applyProtection="1">
      <alignment wrapText="1"/>
    </xf>
    <xf numFmtId="0" fontId="22" fillId="0" borderId="0" xfId="0" applyFont="1" applyProtection="1"/>
    <xf numFmtId="0" fontId="12" fillId="12" borderId="1" xfId="0" applyFont="1" applyFill="1" applyBorder="1" applyProtection="1"/>
    <xf numFmtId="0" fontId="13" fillId="0" borderId="0" xfId="0" applyFont="1" applyProtection="1"/>
    <xf numFmtId="0" fontId="0" fillId="12" borderId="1" xfId="0" applyFill="1" applyBorder="1" applyProtection="1"/>
    <xf numFmtId="0" fontId="9" fillId="0" borderId="0" xfId="0" applyFont="1" applyBorder="1" applyProtection="1"/>
    <xf numFmtId="164" fontId="12" fillId="12" borderId="1" xfId="0" applyNumberFormat="1" applyFont="1" applyFill="1" applyBorder="1" applyProtection="1"/>
    <xf numFmtId="0" fontId="11" fillId="13" borderId="0" xfId="0" applyFont="1" applyFill="1" applyProtection="1"/>
    <xf numFmtId="0" fontId="0" fillId="13" borderId="0" xfId="0" applyFill="1" applyProtection="1"/>
    <xf numFmtId="164" fontId="0" fillId="13" borderId="0" xfId="0" applyNumberFormat="1" applyFill="1" applyProtection="1"/>
    <xf numFmtId="0" fontId="29" fillId="0" borderId="0" xfId="0" applyFont="1" applyProtection="1"/>
    <xf numFmtId="0" fontId="21" fillId="0" borderId="0" xfId="0" applyFont="1" applyFill="1" applyBorder="1" applyAlignment="1" applyProtection="1">
      <alignment horizontal="left" wrapText="1"/>
    </xf>
    <xf numFmtId="0" fontId="1" fillId="13" borderId="1" xfId="0" applyFont="1" applyFill="1" applyBorder="1" applyProtection="1"/>
    <xf numFmtId="164" fontId="1" fillId="13" borderId="1" xfId="0" applyNumberFormat="1" applyFont="1" applyFill="1" applyBorder="1" applyProtection="1"/>
    <xf numFmtId="0" fontId="1" fillId="0" borderId="0" xfId="0" applyFont="1" applyFill="1" applyBorder="1" applyProtection="1"/>
    <xf numFmtId="0" fontId="0" fillId="0" borderId="1" xfId="0" applyBorder="1" applyAlignment="1" applyProtection="1">
      <alignment horizontal="center"/>
    </xf>
    <xf numFmtId="0" fontId="0" fillId="8" borderId="1" xfId="0" applyFill="1" applyBorder="1" applyAlignment="1" applyProtection="1">
      <alignment horizontal="center"/>
    </xf>
    <xf numFmtId="0" fontId="0" fillId="0" borderId="1" xfId="0" applyFill="1" applyBorder="1" applyAlignment="1" applyProtection="1">
      <alignment horizontal="center"/>
    </xf>
    <xf numFmtId="0" fontId="22" fillId="0" borderId="0" xfId="0" quotePrefix="1" applyFont="1" applyFill="1" applyBorder="1" applyAlignment="1" applyProtection="1">
      <alignment wrapText="1"/>
    </xf>
    <xf numFmtId="0" fontId="25" fillId="13" borderId="1" xfId="0" quotePrefix="1" applyFont="1" applyFill="1" applyBorder="1" applyProtection="1"/>
    <xf numFmtId="0" fontId="0" fillId="0" borderId="1" xfId="0" quotePrefix="1" applyFont="1" applyFill="1" applyBorder="1" applyProtection="1"/>
    <xf numFmtId="0" fontId="0" fillId="0" borderId="1" xfId="0" applyFont="1" applyBorder="1" applyProtection="1"/>
    <xf numFmtId="0" fontId="0" fillId="8" borderId="1" xfId="0" quotePrefix="1" applyFont="1" applyFill="1" applyBorder="1" applyProtection="1"/>
    <xf numFmtId="0" fontId="0" fillId="8" borderId="1" xfId="0" applyFont="1" applyFill="1" applyBorder="1" applyProtection="1"/>
    <xf numFmtId="0" fontId="22" fillId="0" borderId="0" xfId="0" applyFont="1" applyBorder="1" applyAlignment="1" applyProtection="1">
      <alignment wrapText="1"/>
    </xf>
    <xf numFmtId="0" fontId="1" fillId="13" borderId="0" xfId="0" applyFont="1" applyFill="1" applyBorder="1" applyProtection="1"/>
    <xf numFmtId="164" fontId="1" fillId="13" borderId="10" xfId="0" applyNumberFormat="1" applyFont="1" applyFill="1" applyBorder="1" applyProtection="1"/>
    <xf numFmtId="0" fontId="7" fillId="0" borderId="0" xfId="0" applyFont="1" applyProtection="1"/>
    <xf numFmtId="164" fontId="7" fillId="0" borderId="0" xfId="0" applyNumberFormat="1" applyFont="1" applyProtection="1"/>
    <xf numFmtId="0" fontId="11" fillId="7" borderId="0" xfId="0" applyFont="1" applyFill="1" applyProtection="1"/>
    <xf numFmtId="0" fontId="0" fillId="7" borderId="0" xfId="0" applyFill="1" applyProtection="1"/>
    <xf numFmtId="164" fontId="0" fillId="7" borderId="0" xfId="0" applyNumberFormat="1" applyFill="1" applyProtection="1"/>
    <xf numFmtId="0" fontId="30" fillId="0" borderId="0" xfId="0" applyFont="1" applyProtection="1"/>
    <xf numFmtId="0" fontId="2" fillId="0" borderId="0" xfId="0" applyFont="1" applyAlignment="1" applyProtection="1">
      <alignment horizontal="left" wrapText="1"/>
    </xf>
    <xf numFmtId="0" fontId="3" fillId="7" borderId="1" xfId="0" applyFont="1" applyFill="1" applyBorder="1" applyProtection="1"/>
    <xf numFmtId="0" fontId="1" fillId="7" borderId="5" xfId="0" applyFont="1" applyFill="1" applyBorder="1" applyProtection="1"/>
    <xf numFmtId="0" fontId="0" fillId="0" borderId="1" xfId="0" applyFill="1" applyBorder="1" applyAlignment="1" applyProtection="1">
      <alignment horizontal="right"/>
    </xf>
    <xf numFmtId="0" fontId="18" fillId="0" borderId="0" xfId="0" applyFont="1" applyProtection="1"/>
    <xf numFmtId="0" fontId="9" fillId="0" borderId="0" xfId="0" applyFont="1" applyAlignment="1" applyProtection="1">
      <alignment wrapText="1"/>
    </xf>
    <xf numFmtId="0" fontId="26" fillId="0" borderId="0" xfId="0" applyFont="1" applyProtection="1"/>
    <xf numFmtId="0" fontId="1" fillId="7" borderId="1" xfId="0" applyFont="1" applyFill="1" applyBorder="1" applyProtection="1"/>
    <xf numFmtId="164" fontId="1" fillId="7" borderId="5" xfId="0" applyNumberFormat="1" applyFont="1" applyFill="1" applyBorder="1" applyProtection="1"/>
    <xf numFmtId="0" fontId="1" fillId="0" borderId="5" xfId="0" applyFont="1" applyFill="1" applyBorder="1" applyProtection="1"/>
    <xf numFmtId="164" fontId="1" fillId="0" borderId="5" xfId="0" applyNumberFormat="1" applyFont="1" applyFill="1" applyBorder="1" applyProtection="1"/>
    <xf numFmtId="1" fontId="0" fillId="0" borderId="1" xfId="0" applyNumberFormat="1" applyFill="1" applyBorder="1" applyProtection="1"/>
    <xf numFmtId="0" fontId="9" fillId="0" borderId="0" xfId="0" quotePrefix="1" applyFont="1" applyFill="1" applyBorder="1" applyAlignment="1" applyProtection="1">
      <alignment horizontal="left"/>
    </xf>
    <xf numFmtId="0" fontId="9" fillId="0" borderId="0" xfId="0" applyFont="1" applyAlignment="1" applyProtection="1">
      <alignment horizontal="left" vertical="center" wrapText="1"/>
    </xf>
    <xf numFmtId="0" fontId="0" fillId="0" borderId="0" xfId="0" applyAlignment="1" applyProtection="1">
      <alignment vertical="center" wrapText="1"/>
    </xf>
    <xf numFmtId="0" fontId="0" fillId="0" borderId="0" xfId="0" applyAlignment="1" applyProtection="1">
      <alignment wrapText="1"/>
    </xf>
    <xf numFmtId="0" fontId="31" fillId="0" borderId="0" xfId="0" applyFont="1" applyProtection="1"/>
    <xf numFmtId="0" fontId="9" fillId="0" borderId="0" xfId="0" applyFont="1" applyAlignment="1" applyProtection="1">
      <alignment vertical="top" wrapText="1"/>
    </xf>
    <xf numFmtId="0" fontId="21" fillId="0" borderId="0" xfId="0" applyFont="1" applyAlignment="1">
      <alignment wrapText="1"/>
    </xf>
    <xf numFmtId="164" fontId="0" fillId="0" borderId="0" xfId="0" applyNumberFormat="1"/>
    <xf numFmtId="0" fontId="1" fillId="6" borderId="1" xfId="0" applyFont="1" applyFill="1" applyBorder="1"/>
    <xf numFmtId="164" fontId="1" fillId="6" borderId="1" xfId="0" applyNumberFormat="1" applyFont="1" applyFill="1" applyBorder="1"/>
    <xf numFmtId="165" fontId="0" fillId="0" borderId="1" xfId="0" applyNumberFormat="1" applyBorder="1" applyAlignment="1">
      <alignment horizontal="left"/>
    </xf>
    <xf numFmtId="165" fontId="0" fillId="8" borderId="1" xfId="0" applyNumberFormat="1" applyFill="1" applyBorder="1" applyAlignment="1">
      <alignment horizontal="left"/>
    </xf>
    <xf numFmtId="0" fontId="21" fillId="0" borderId="0" xfId="0" applyFont="1" applyProtection="1"/>
    <xf numFmtId="0" fontId="12" fillId="0" borderId="6" xfId="0" applyFont="1" applyFill="1" applyBorder="1" applyAlignment="1" applyProtection="1">
      <alignment horizontal="center"/>
    </xf>
    <xf numFmtId="0" fontId="12" fillId="0" borderId="7" xfId="0" applyFont="1" applyFill="1" applyBorder="1" applyAlignment="1" applyProtection="1">
      <alignment horizontal="center"/>
    </xf>
    <xf numFmtId="0" fontId="2" fillId="0" borderId="6" xfId="0" applyFont="1" applyBorder="1" applyAlignment="1" applyProtection="1">
      <alignment horizontal="center"/>
    </xf>
    <xf numFmtId="0" fontId="2" fillId="0" borderId="7" xfId="0" applyFont="1" applyBorder="1" applyAlignment="1" applyProtection="1">
      <alignment horizontal="center"/>
    </xf>
    <xf numFmtId="0" fontId="12" fillId="0" borderId="6" xfId="0" applyFont="1" applyBorder="1" applyAlignment="1" applyProtection="1">
      <alignment horizontal="center"/>
    </xf>
    <xf numFmtId="0" fontId="12" fillId="0" borderId="8" xfId="0" applyFont="1" applyBorder="1" applyAlignment="1" applyProtection="1">
      <alignment horizontal="center"/>
    </xf>
    <xf numFmtId="0" fontId="12" fillId="0" borderId="7" xfId="0" applyFont="1" applyBorder="1" applyAlignment="1" applyProtection="1">
      <alignment horizontal="center"/>
    </xf>
  </cellXfs>
  <cellStyles count="3">
    <cellStyle name="Hyperlink" xfId="1" builtinId="8"/>
    <cellStyle name="Normal" xfId="0" builtinId="0"/>
    <cellStyle name="Normal 10" xfId="2" xr:uid="{C688D765-CB33-4F91-B60C-E6153232D8B8}"/>
  </cellStyles>
  <dxfs count="0"/>
  <tableStyles count="0" defaultTableStyle="TableStyleMedium2" defaultPivotStyle="PivotStyleLight16"/>
  <colors>
    <mruColors>
      <color rgb="FF00A0E4"/>
      <color rgb="FF6C992F"/>
      <color rgb="FFC40D42"/>
      <color rgb="FF74489D"/>
      <color rgb="FFF37021"/>
      <color rgb="FF67932D"/>
      <color rgb="FF5F8729"/>
      <color rgb="FFFF9F9F"/>
      <color rgb="FFFFC5C5"/>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304800</xdr:colOff>
      <xdr:row>5</xdr:row>
      <xdr:rowOff>120650</xdr:rowOff>
    </xdr:to>
    <xdr:sp macro="" textlink="">
      <xdr:nvSpPr>
        <xdr:cNvPr id="1025" name="AutoShape 1" descr="data:image/png;base64,iVBORw0KGgoAAAANSUhEUgAAAMoAAABlCAIAAACDTevEAAAAAXNSR0IArs4c6QAAAARnQU1BAACxjwv8YQUAAAAJcEhZcwAAIdUAACHVAQSctJ0AAB9sSURBVHhe7Z0HXBPn/8ezA0lYsqeIIiq4J2rdo1pHtdRZF+5qh6N/Z3+ttbZqW621Wsev1tFW2zp/1joqLlyoCIKIiKCy90og85L/95KHzLtLAqGCzfuVF3y/l8vlcve57/N9nnue5+gqlYpmx07D0EjlpcSU4mpZ4YuKZymFmELZ/60IriMbvWen6dC45KWQYRnJ+cU5VTVCKVqkxreFW/s+wcix03RoFPKSiuWFL8rTE/IwjHRnhr3TGVl2mg4vU17w1ZnJhXmZpWKRDC0ixy6vpsjLkZdcpshMLniRWox8C+g6uKW7rzNy7DQR/ml5SaplD649qyytQb7FBIZ5tu0egBw7TYR/Tl41Qkni1UxRhUHObjkOPHa/8RHIsdNEYKD/DYlSqbpz/sn1U6l11hYgqZHDdpBjp4nQsPJSYsqU21kXf02sKK5Gi6xHLJJmJOVfPJwgEdVdnXZeCg1YOJbkVUFpqCRva6BGKpE/vpNdWiDE5ErNktDOfvO+eF1j22kSNIi8FHLswbXM0nwR8q1BIcMKXpQ/vpetQqIy4Kuz0ciy0xSwvbyKciqSYp/XIWhBpTLp+vPKEqpi1C6vpoUt5QWbSr7xvOB5BfItAz5VXSmJO5+mVJjfk+h1Q9r2CEKOnUaPzVJ7DFPGnkyxVlsVxaIb/3t068xjS7QFPInPRZadpoBtopewrObW2TSaNVuqEUpv/ZVqoaq0uPs5rfzxbeTYafTYIHq9SC269ZcV2oI4Fx+TDkHLWm0BpXlC+Dhy7DR66hu9QFtpFhdY8F0FLyoe3niOfOuhM+grDg/DGOKM8pt5VckV0hyJolqpkqO39XBkuThxvFwdA0LcenvyQ1gMriPbhUlnobft/CPUS15Jsc9ALsgxh1yqiDuXZknnCFMYTHq/ceERfYIDWnmcTv84u+o+esNK+Oxm7rxgf6cOXXyjGAwmWmqnwai7vO5dTC8rsKhlC74Cglx6Qh7yLYbjwArt6jdleX+Og66raqHoye8pHyCnfnjxWw8IXgSCYzE4aJEdm1JHeVket2RSxZ3zaWKhdUHLL6TZuEWRwe28kW/I9rgRyLINdB9Bmw7eo8M8BqIFdmxEXeT16HZWztNS5FBSVVodd+4JciyjXa+gWZ8MQQ4JtpaXjg7eYyMDZ3CYjsi3Uz+sllfqnezsJyXIoSQ9Me95SiFyLOC1N9uNmNmNzTWffe9PmCGUFSGnAYDkbGTrtQ4sJ+TbqSvWyasgqzzpmvl6H94D59xjYbkE+ebwbeG2dOc45FhA7PM9iYUnkNNgNHfpNiJ0DZvpgHw71mOFvMoKhPcuPkUOOZhCefNMqsSyGqJngMu01QN9WzRDvmWklVy+kLEZOQ0MFJf9gxcgx46VWCovyNCv/JGMHHIUcuzy70nIoYROp70+veugSR2Rbw01svJfkhc6MAUQWpgMNoPGVtLwpi8pJpYrqmVKsVKFqVQQQxUqmm3aYGd3OcxjuyLHjsVYKq8rR5NlEgVySJCK5TdOpVAMJtPiE+y2YNMIvnPdy524nJ+RRQmmlEsUQikmEsmKy8Q5MqwufYQ0dPQe288exqzEvLxghYTLGSV5QuSTANq6dvwhcigZPa9Hv3H17TV/N/cwhCjkWEmB8HG+KEWutDQ11MJlOkd3OWRvJLMc8/Iqyau6fykDOSRIxbIbpx6ZjVtcR9Z728Z4B9qglEkpOieSWVSBpaBcnFMgeiyUWVG9ZdLZEyO+c+fZh4xbhBl5KTHlxcMPkEMCFJpXj5lPy1w8eWsPTkJOvakQ56WVXkJOvSkSpWdV3YdcDfnmGBO2vrlrN+TYIcdMj4k7F9KRRQJeT/wzFTnkdBvSyobaAlwd/ZBlC7wEod38Jrb1GMZlWtTWVVhtXVvxvxYqeZUVCKsox7tC5LtyLEkuNXPR9xnTduKyfshpxDhxPTv6jOnqOwFKQLSICG9BWA//KcixQwmVvOJjzLRyJV7JNNtna9TcHm8ujESOTaEWQZ1hMthd/SZAJGMQ9d7hMHgTwr9Fjh1zkMor5dYL6qT/2aMCyPqRQ8L4RZH9G2xotaujP7IaAIhkUFx6OIYgXw2DxpzR+QBy7FgAsbxkUkVuRhlyiBBViJ8m5COHhPGLe0eOaoucBkDA9tQYdBqDw+Tz2K5OXG8Bx8OB5WSrtoOQZpGdfMZpw+Tb4VsdWAKNbccSiGuOyTee5z8rR44JSqXy8m9J1EPye49qM25Rb+S8VApF6YWiNIlCqKLVsZ0MeFJ6rVfAO6HuTSCDbFQQyMtsY8SdC08qKQf1R/RpPmPtYOQ0GuSYuEyclS9MlVrfdu/nFB7oYp9gzGoI5JWbUfLodjZZ4pWdXvL4TjZyiHD15K85OBE5jZUXFfGFoscqy8af8NkeEd72yQfqAnHhCAVfVlrRk3jj7ssKmeLq8YcUI7CZLMbG0zOR0+gpqXmWWXabutDkMBw7+o5j0M00ENohxEyr/YvHILJc7Sq3z6YKy6hu1b2/bXRga5RxNxWE0qLU4otkfSt6BryDLDvWY0ZeGnIzSlNuZZUVCKlbwvq/FTFqTg/kNDVyqx7mVEHGaXA02nu9weO4IceO9VgU8/1bug+d0qGbcxyTQdp9ytmd13S1Bfg7R/QMmMpm8JFPowW79bJrq55YFL0ARfptZUYcGKmPZf+7wquSGg92WPXT2818XoXO6aU1L56WxXrzWwe7NeGrpZFgkbxgHfn575CjJuuFZO8pD6WKrnEj+jafsabRtUTUGZVKSbfn8rbAInnJH8eqnhMMjE5LV5yMcZDSnT4/MR0tsmNHD/PyUikx+d8/0Mi7hsruHuOviqGz7M/8sWOM+SJAWfKCQlsqmZhWllP9UVj15wPlyRfQUjt21JiPXrK/d9Aw0h5d8kdXVNkGd5D436TT7bOD2FFjJnqpZBIKbQFG2gKql4WKPonEss13j7bzymNGXoq0WGQRgeWTdJWuKhR/PxnZdv7FmIteRc+QRYQyKwFZJrBHLkOWnX8xVPJSSYQ0uRg5JqiUClUFaY9Cbv9ZyLLzL4ZKXsrcx8giQlVF+rg8RsRQZNn5d0NVc5Sd24YsIuR3j6vKiDt+cRf+zG5tg66qnyVUfpcqqpApO7qx/hjkGeJkMLZCiqkeVyriiqUFYozDoC0Nd+Yw8bsIp7LEGx9U3i2VB/CYOyLd3gikmqzrdrF07+PqTKE83I39TQ83rnoLGuRKtP28GgwWL2rr5ApfQ6OlVcoX3Sp/LsJSx/uwGbr1FUrV7jTRH89qHFj0oX4Os1sbdJuGzz6qkKdXGdeTxgbpdg/2HFm1dG7GDhI04flg6y4v2XmSd5lswddpyK4TsEvL71ZsScH7lIY6Mel0+hP1WeEyaJlv+/nxUKvH3WJp1OXSrGrUJlc6xS+/Bov8s0ioUHlw6XA6nwrxtzy5jKIpBIM+/vtE9O6tcrmS5uXAgFdapUKuorV3Zd0c5S1g4zLKqJIPOles3X78aO8gAbPt8YISKbqvXzPN35GFrwlCfyum5EyuhE2nwTWQL8aqYFuG3B7l/bhCtjq+Mk+s6xYQyGPeHePl7YgERP/J4HKFX/FpJ5dF7ZrwnVxSeWFFGdj9P5FjgkpcJb/2E3IMoQd24C89iZw6ERVTfCxL4syilU4NgLAB8lKqVOsTqz5NrHJg0KqnBzDoupgB+9/yaP4zEVYx1d/tl1y41LMn+jlDVFF/atj54ph86cIw/s7eBnM8bUsRfninAr4i420/Dwdcr7Cd41niqEulEI+wmYGa1QBYPuJC8fk86ZPxPt1OF4Judvd2ndlKAEcNYhl8C6zj8nMOLP+xr9usVnzNEkyp6nSq4GGFAsSdOwkf8Qs/RLPblTLM9Re8nyY20+CHAJhKhSlp3IM5uG3yblOENPdS5lCNvcbySN91mLgBWXXiQakUtNXKiVnxTgALFwl+iOH/J51d5ofxJUrazlSDnvL4Gup1Op3KD+QzQJEuUEbWfurUEA+wjr8wKHRKJBhoC4ziKf4abQHwkbea804PdleqaBseVGoWAurN41v7T0IlXInFk/3mhTnBN0Axqlk+/0YZaOv3Ae7RoQLNEoDJoCeP8w11YhVLlWviK0DtWq3A7mmMrx8azwoDmyyS4MEyRAAbQOs3aUjlpRJRzZ6qKslClglM/3Bk1QnNiT852EN7qrTsUkeg9+KIpwx+LlKeG+qpnwwBfBbDncsoBFXqAdEI/u7t48ZhGv98SNS8uPQDT43HprPotD+ei7f0dNHKUcuhjBoXNi0qmCDDOzPUHf6abm1HJD6Jy8YkglGia+JxZa/r8oo8NZxYXiqlglaju4JNIRWfsxcy6gQUZ1cK8GkNw92IByrqZd4EtCX6lCZbh/RI4wLJ5fhccyP8CWYXA027OzAzqiBNN8gZFCoouWhzWhunQZUypRhT+fFYphcD4M7FtSisfR6lluktefC3XKbKrTbI9KFwPPpcDKckqjm+wisASfSSwgVHnJMBKrmUpiB+MCyr82hk1QntVzJ/yiZ8UUzxFNWcuIZoGM5oTyrlmtQ88Pd8o41rXqmVCngfRKNeXUeIgOBYaeReTTITgkZzbBPlCdjMXp54B5NfMw0C2wuhogZTNeczHdQ1hlcAkugloXw2sYJ0NAcrrC+y6oREfZ6ghjilJY/w9Y76pVnZiHFExZMpxeqCEr5iqsnGNS/NV5TVVg+1DPQliHZQx3Rl06HGWm0SooBTWbh6/PjG5SmwPAIv/qAiqXE1vHkJn7EsZkS9SoBGBXHNUfH4qvJ5InJMUOamKh4S973hfX6PwbduHl59SsQKzyP5rhxG+VQr5o+AmmOmUHFnlGd3TwIFBP2el12NSaYHaErJmDzJkPPFUJpVTwvQrGAWyNXO5Uq29HBZEk6QEm1KqloZX9nPm3N1pMFDHkBwgp/xpy0VT/LzcDRWGBx2xn68hqiapaulahom9Jc0dYijl7IU/+VkYAUks1sx2fXRFuCmTlYqZASRwCyE2Y8pTpClQ5jEVEbZlVm07W1GrOjgPDLA4VqhjLM/e96Nsu8fCb9IrBx2vkijrU86OptqC4C97e2JZ4rjY9DNjz1peI14VYdXYbyCFpIyXkg1r6RKSHI7iGNR8USFRQqpFz48/CcrVbRyk+KPGgF5PrRE3fIpV9H2PqmGiu2ahKq/86QgqtTx3p92cdGsY8ofg/B65flclMUeeIonJAvavFJTpJAeMiqkxJkZ3am+A2i1e5NcRlx1qD9BAjZbLeKbRbb5ivwaxdALxX28OFCoPX3L9/Yor+dv+4JdMz2wjQvVRD0+jkwXNh1y+SyRQqJQ3iySeXAZQfwmfAvIlDrJiwSGbxiy6goUGQvC8JGGb12y6JlFdaOnulQaZ6OvgIgFf/e/hmcFLZ1ZPT25zS27S8ig06ND8R97OLPmuQhvTd3b51UbVmlLeTFDbTAL4cZueJNjuhALPZpXrG7C1ielXFZqbnp9s1wYjkdZTEXrcKIAkjDNQi1FYizbsDmKml4euFj7/1V0IVf8QqQolWA1eMuGRWzshhedH9+vHPk3nm+8+ao0d2khrjnW7Wa2w3tHWCE2GHoKAvI4jHqSObPx2y/ObEapFAMpgN4+7uj0WRc0dXlKufzQU9GWRyK5khbEZwz0cXivnVNX9fnWoqk59vXiQNDa0NVVU3+8mi8ZcA4/o+BBkTTUl1suV94rkYsxVZVcBUHlx754NHpSKf81o3rbI1GFXBXqzIJkfE4Yv6+3cf005I/cZyJjScGFy2HSujRj3xjlgxYRob2NPdyfe27Yq9MkoYFAXipptfzyf5FjgkoilF/dhxxDeGuvMtxtU6mGAPDe7YpTWeLS2gQcMmUvB+bYIMc1HZ291HWxm4XSMTEEVZASw/4RHU/m59agjbR0YsaNRie7QIzNjC27mGcQvwQs+kBfLlTfIr0cQFu9zxA8d81o+3JMNfN62a+ZNYvb8EOc2CKFskqmgr+5NVimUJFSgQfCW2949fLiatY34mKeeOh5/FdQrNN0IZCXUlisuPErckxQCUvlN4kfuCLYmoks2yHHHw+Exxijm4m2QqlSQcSC0owFX8Gkw19r7yV3PJGfVKH4bUCzCS1081NouV8q6/q/QtisXK8Xhj5CmdL5l1w+kyacFmBh20oTgij3wgiefK5FpaR61+aAqhyY9AbSFgBi4rMYLhwGn83g6PVrsJCzOWLQ1kAfDqG2gC7unO7ubIrps79U39ie0IL36mkLsD61V/yj8mrkfKPuVLO2E1UHh4VtqZqyNibjW/ivOtV79SCSF5NyOP+reJHVmaQyvH+HA4PqKv02hfRpXz8+EUJcG+bHtTZqNhWsj17MV6rdr56MD8abEubeJJ2k/VaRJKkcSk+CnF2hVH1wG++7tr3XKzuLGFHNsaZCfo304QAU3aBtldqHhxnPt9M82Kd3n4jRY3p37NQKLWocFNRgAb/nQeWjUzP2dz1dX/NBbRZQY0ivUmxNEe5Oq/biMtKjfJ3Vw0DKpUo3Lm6USbHh54vvlcqnhvB+7o/fHWogxoxcmZGB5sj9cEnU3AVjNPY/A5G8FFL5xV3IMUGlkMljfkCOIfzP79P5NniYnqm8tAQEeJ79+2tGg2X6deCZUB5ytEBjw245MqF+gPde1AzmmNjC8ed+7qzaHQ4/np8hVEBRqOlPNr65w7FBDTsV7cuVF0HhSGdRtb7QWaT30ZRVVjwYsW7k5BR36zwHOY2DFk5s1azAIwOajQl06ODG9nBgBAuYIwMdvu3hWjPN/8gAD622gAg3dsdm7C7u7MktHC+/7tnQ2nrpWJ97kYOlXkVWQyKVyL/5+jfkNBomtuCfGuKZ+KbPiwl+yeN8Tw72/CDcSTNMTZ/fBnrEjfa5/ob3rwM8BhD1T3zFsKm8Mu8hy3Ykpx5ISTsIr6AgXWe9fXvPYJjx7Ug7jRBbyktZZOaZyPXhyNFPkaVGJiO+61wtEn+16fCEqE+WL9lx5s9baKnF7NxxYvKEddu/PYb8WhQK7NzZuB3fn9i88fC5v/ApjK3i1o2H8+d8NXTgkrmzNuXlGd/IepaZv3De10MHLh02aOmhA+fRUkpuXE9eu2pv1PiPFy/YuuWr32RSvH2k/ly5nLjio12w2WVLdsA1rMQsvTf/ND1nbvSm1Sv2lJUZtMKQ3NKO2U2Tk3aoJx2fzXMTbIhHdj3QT+0hemkT+Yg2M7R7ezdhD49nULikPc6aNf3Lykrjvmiffzln1KjendpHI59Gu5e419ERzy93fn9ix/YTmoWXrn07cthHEgneaEyn0+7cR9u/cjlh1Yo9VSab9fN3P/Trxz4+xs2h+jt/+uymB4npa1cZ38ANbR3w+7F1HA47/l7a3OjNUqlxS/WGjXPfHPcacvQoK6ta8dHum9eJ50776eDKHj3bIYdG69/3vZJi4uFeUBogS015mXDph9/fiSMYu+rh6bJrz7K27YyfHa79maf+/OLrTUdiY5M07p59H/Xp015jA8TRi+Fl8BxDYxgkTV8y4wF9NuR+/BP9KwHODbLUXI9NGj92ram2ADi7s2dtQg45b4//j0ZbQOuwII225s3+atGCrabaAvJySwf3//DkCar5zzZ/+YuptoD0Jzmzpn2Z9bxw+tQNptoC1qzciyw9ystFg/svIdMWMGv6xsXvbkWOxSQmpIMQCbUFgECjxv1n7+7TyDdhz+7TWm0B+toCSOTlT/UcRtJugwqpSmGbKK0l7vaja1cfQIyZNuVztIhGG/56DxZL14E9K6tw/pyvkUMEBAlkkVNaohvUOmfeKPj72af7oQzSLCEDdPDDTtIZD2Kv6Y67EYmJT0cM/wg5RMApR5aaygpR317vymQ6Lbq48tu0DYIX8tVcjknYvs24ZKcgP69k6qT1WG0hSKfTfX3du3UPCwgwqNJ+u+WP2GvED8k7c1qXgcxbaDwMkbhwVFZXKGJJW1ax/DQs6RxyDHF4/w9Wi67IqSsU7V6AI497++4ufXl17zy3pkbXs7ltu+abvl4gEPAgI9mw/pDpOSYsHAE/P/cz5zcr5BiP75CcnDEpah16Q83wET2io0fCt1+8GP/d1qNoqZoLMVv8Azw0tunOnzy9oXmwD4TG1St3w+lHS2uZPGXw8hWTIQEoKqoYPthgzj39ImxS1KfJyajV2s1N8NvRdb5+Htq0YdMXvxzUS9oSkvdxOKy83BIFhs2L3pydjcZGzIp+fcJk/PED2npSz67zRCKUBQ0Z2nXd57NdXdEdUigxRw7/qKpKVyLp74/+z/T0cv3z7CY4I0wmg802KNmIoxedclAGw8VgxJU+ynyqKcFswrz5o/UviWtXEvW1tfj98UdPrG/Z0t/b2y0wyHvX3uVbti1G75njx/0rocwFbYG9YO43moUAg8k4/dfGLd8ujugQ0rKV//wFY+BAOznpDtGUiQZC1Ofs31+Ftg6EzTo7877fuQQtrWXcW/3WfjLDwYEDK0DA2LbdIGLVVKMTX1xUrtUW5IV/X97qH+Cp37a8YvXU1/p3RA6NNqjf+/DXz98DZKSfRbi4CGCJVlsxF+O12howqPO27z/Qagtwa+Z06+4u2Dfkw7csJ25OX/bRJIHAEdY00hZAIi82l0befEpjk4pP8YA4qtmQbVuP9u6xUFtM/HbkksYAvLxc5y8ci5xaoCSdPmM4csiBKy8gEHUWzckuqijXTZRy8JfVIS3xWW70OR+zBVmQoJRUwkeQo0doWIB+ewrQt69BarJq9VRkqYnsY/Dc8dIylJhDdVVjAKs/ngYVOqggG72+2fIuWkOdpSGLkkMHdYNVP98wx2iDmteaj3VRKuYiwaMzgNFjSOdyI22YoJOPWMTFR5LdK59a3RZAzYdL3/5y8/wlyyboH3oIV53bz9bYUJfWGICmlEGOHrNmj0QWOSBN7WdTU3UTtDi78Dt3bo0cPVxc+OERLZAD2Xo6wcjQCRMGIauWgUO6IItGgyueLzC4UB0dDerCMilqfPnrzG2NAWz47FCPrvMJX2gNNU+J9seIu3rpfN/IRUZb07w+XqOrmojF0qoqgloOBeTyohz2QxegVMMYpaUtJRYye+6oMWP7QK79333/d/XGdrRUzSmTWlsfw9igxcvbfJcEPl93prNe6O5u+fqSXmav9euALHXFFll6hLT0RVYt3t66rUF6hKxaCK+NugEBFVk2RVu5thBSebECDQK1EXR30hH08rjfkWVrPDxcQGrIodGOHI5BVi1OTqQjbaDsQxYJ+idbItElc3Tyob36eUlpKcFsShDhkEUEpHTI0sM0fakbcnmD3NWwtlsa+UGn7NfFDCZ4bjmz8xu8dbfZPScgvwFo0645svDyCB9lr09SIvHTTIuKyrV1bzKYTF1VNCREl2lRhIFHKc+QRaO170DQUsh1oOocwKDshEjGjbidlrz0I6slGH2c7OXpaV2PGMpfKCDth0Tn6OIE3T2IE7VesDXTcfp2Rv3m9zLLvThdzdRRffL69dcdx90//A9Zhpw8TtX4aUrrMN2wCzxtzyFI2+VyhX6TR7dubZDVAAwc1AlZNJpIJIb6ndkXWpsS/TYzpVJptAXCF1rbYqjkxYoYgixCOI7M9sN5a6/y11zm9DGoATUQhw6cv3RJV3mBijf8jZowUOMCsbFJDxKMAxjU6b4zuYdIDUQv/bJy3Oi1yNJj5f/tFotRG3KzZs6tWlkxpY+1fLlJl7a/PmRZRQVBxfCdKesf1jZeWMisaF2NZ/TIlQoFwW3cyRPXEX6dhVDJi04WvTg8Ruvegk0pjtE/4AMbG7KfePu2M8LDpmteG7/4BS1VM3sufnQGD+mqnwNNmfTZ5k2H8/JKpFJ5aWnl/n1nhw9ZTth0TAGdQf+/VVOQg1dUJV06RN+88RDqTTXVEqiUTXzrE/0b21u2LcL7EDYYTs785sGogQN+Sp+e7544HltQUAYRFM59fHxaZPcFCfHpE6M+haOUcN/g7hkFo8b05nDRVVRRLuoYHh1zMb6srEomww/d3xfudQifmZSYAV838LUPUh7qMgHLoZQXi01zMqgh0t382X2ncQbNZYV0R4teEo487rDhaET4mXMGtxQP7Ds7dODSLh1m9+v93lebdC1GVjF5ypDQUF31RSpVzI3eHNl9Yfcu88aOWv1Q71jPjB7RvQfVPTSb8OuR/yBLzdpVewf3/7BTRDSc++lTNui3re8iyRAIOXvB4Gba+4u2vRa5uHN7/NB9+N53WO1sBpC8ntVrHLEcM9klM0hd6nP5zFY9OcMWs3tG0QUvf8gUaOvG7Z3IodF8fN3Xb6DqwtrMvS4z4R47tb5NGzODzntFtlu6vAGrMlpc3Zxuxu3Uj9OEtAr13713ueVDJn18mv24f4XZ9Ye93n35iro8g8ycvALa4uFqwGxmq15Qk0ZLXyqQd1+5to3LNegxMT6q38k/v0COIS1b+f/510bkWAPUJY+d2rCERD1QGn65ad6P+1fqVzkbFBdXwaVr35K17QGffjbr5Gnig0BBr8hw2Kx+qNaHyWTs2rNs6zaDu1WWQ3xL++WyY/txZOkRHt4ipKVfUHPS250akpMyDh44X5BfBldk23ZBs+eM0rSp6rcvuLk5mW0GM+L69aSfD1yAWhuP5xAc7DN2XF/9Jvt/npMnYiH5E4kkPD43tJX/6LF9jbpO1I19+/66fSOlulri6sZv2dJ/xszX3T1Ip7+zhMYoLzuvDNZdxHbsWIVdXnYaELu87DQYNNr/A9e1C3ExwLmbAAAAAElFTkSuQmCC">
          <a:extLst>
            <a:ext uri="{FF2B5EF4-FFF2-40B4-BE49-F238E27FC236}">
              <a16:creationId xmlns:a16="http://schemas.microsoft.com/office/drawing/2014/main" id="{4A72522C-FF2C-48AD-932A-4B64042BEF5F}"/>
            </a:ext>
          </a:extLst>
        </xdr:cNvPr>
        <xdr:cNvSpPr>
          <a:spLocks noChangeAspect="1" noChangeArrowheads="1"/>
        </xdr:cNvSpPr>
      </xdr:nvSpPr>
      <xdr:spPr bwMode="auto">
        <a:xfrm>
          <a:off x="6718300" y="73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11</xdr:row>
      <xdr:rowOff>304800</xdr:rowOff>
    </xdr:to>
    <xdr:sp macro="" textlink="">
      <xdr:nvSpPr>
        <xdr:cNvPr id="1026" name="AutoShape 2" descr="data:image/png;base64,iVBORw0KGgoAAAANSUhEUgAAAMoAAABlCAIAAACDTevEAAAAAXNSR0IArs4c6QAAAARnQU1BAACxjwv8YQUAAAAJcEhZcwAAIdUAACHVAQSctJ0AAB9sSURBVHhe7Z0HXBPn/8ezA0lYsqeIIiq4J2rdo1pHtdRZF+5qh6N/Z3+ttbZqW621Wsev1tFW2zp/1joqLlyoCIKIiKCy90og85L/95KHzLtLAqGCzfuVF3y/l8vlcve57/N9nnue5+gqlYpmx07D0EjlpcSU4mpZ4YuKZymFmELZ/60IriMbvWen6dC45KWQYRnJ+cU5VTVCKVqkxreFW/s+wcix03RoFPKSiuWFL8rTE/IwjHRnhr3TGVl2mg4vU17w1ZnJhXmZpWKRDC0ixy6vpsjLkZdcpshMLniRWox8C+g6uKW7rzNy7DQR/ml5SaplD649qyytQb7FBIZ5tu0egBw7TYR/Tl41Qkni1UxRhUHObjkOPHa/8RHIsdNEYKD/DYlSqbpz/sn1U6l11hYgqZHDdpBjp4nQsPJSYsqU21kXf02sKK5Gi6xHLJJmJOVfPJwgEdVdnXZeCg1YOJbkVUFpqCRva6BGKpE/vpNdWiDE5ErNktDOfvO+eF1j22kSNIi8FHLswbXM0nwR8q1BIcMKXpQ/vpetQqIy4Kuz0ciy0xSwvbyKciqSYp/XIWhBpTLp+vPKEqpi1C6vpoUt5QWbSr7xvOB5BfItAz5VXSmJO5+mVJjfk+h1Q9r2CEKOnUaPzVJ7DFPGnkyxVlsVxaIb/3t068xjS7QFPInPRZadpoBtopewrObW2TSaNVuqEUpv/ZVqoaq0uPs5rfzxbeTYafTYIHq9SC269ZcV2oI4Fx+TDkHLWm0BpXlC+Dhy7DR66hu9QFtpFhdY8F0FLyoe3niOfOuhM+grDg/DGOKM8pt5VckV0hyJolqpkqO39XBkuThxvFwdA0LcenvyQ1gMriPbhUlnobft/CPUS15Jsc9ALsgxh1yqiDuXZknnCFMYTHq/ceERfYIDWnmcTv84u+o+esNK+Oxm7rxgf6cOXXyjGAwmWmqnwai7vO5dTC8rsKhlC74Cglx6Qh7yLYbjwArt6jdleX+Og66raqHoye8pHyCnfnjxWw8IXgSCYzE4aJEdm1JHeVket2RSxZ3zaWKhdUHLL6TZuEWRwe28kW/I9rgRyLINdB9Bmw7eo8M8BqIFdmxEXeT16HZWztNS5FBSVVodd+4JciyjXa+gWZ8MQQ4JtpaXjg7eYyMDZ3CYjsi3Uz+sllfqnezsJyXIoSQ9Me95SiFyLOC1N9uNmNmNzTWffe9PmCGUFSGnAYDkbGTrtQ4sJ+TbqSvWyasgqzzpmvl6H94D59xjYbkE+ebwbeG2dOc45FhA7PM9iYUnkNNgNHfpNiJ0DZvpgHw71mOFvMoKhPcuPkUOOZhCefNMqsSyGqJngMu01QN9WzRDvmWklVy+kLEZOQ0MFJf9gxcgx46VWCovyNCv/JGMHHIUcuzy70nIoYROp70+veugSR2Rbw01svJfkhc6MAUQWpgMNoPGVtLwpi8pJpYrqmVKsVKFqVQQQxUqmm3aYGd3OcxjuyLHjsVYKq8rR5NlEgVySJCK5TdOpVAMJtPiE+y2YNMIvnPdy524nJ+RRQmmlEsUQikmEsmKy8Q5MqwufYQ0dPQe288exqzEvLxghYTLGSV5QuSTANq6dvwhcigZPa9Hv3H17TV/N/cwhCjkWEmB8HG+KEWutDQ11MJlOkd3OWRvJLMc8/Iqyau6fykDOSRIxbIbpx6ZjVtcR9Z728Z4B9qglEkpOieSWVSBpaBcnFMgeiyUWVG9ZdLZEyO+c+fZh4xbhBl5KTHlxcMPkEMCFJpXj5lPy1w8eWsPTkJOvakQ56WVXkJOvSkSpWdV3YdcDfnmGBO2vrlrN+TYIcdMj4k7F9KRRQJeT/wzFTnkdBvSyobaAlwd/ZBlC7wEod38Jrb1GMZlWtTWVVhtXVvxvxYqeZUVCKsox7tC5LtyLEkuNXPR9xnTduKyfshpxDhxPTv6jOnqOwFKQLSICG9BWA//KcixQwmVvOJjzLRyJV7JNNtna9TcHm8ujESOTaEWQZ1hMthd/SZAJGMQ9d7hMHgTwr9Fjh1zkMor5dYL6qT/2aMCyPqRQ8L4RZH9G2xotaujP7IaAIhkUFx6OIYgXw2DxpzR+QBy7FgAsbxkUkVuRhlyiBBViJ8m5COHhPGLe0eOaoucBkDA9tQYdBqDw+Tz2K5OXG8Bx8OB5WSrtoOQZpGdfMZpw+Tb4VsdWAKNbccSiGuOyTee5z8rR44JSqXy8m9J1EPye49qM25Rb+S8VApF6YWiNIlCqKLVsZ0MeFJ6rVfAO6HuTSCDbFQQyMtsY8SdC08qKQf1R/RpPmPtYOQ0GuSYuEyclS9MlVrfdu/nFB7oYp9gzGoI5JWbUfLodjZZ4pWdXvL4TjZyiHD15K85OBE5jZUXFfGFoscqy8af8NkeEd72yQfqAnHhCAVfVlrRk3jj7ssKmeLq8YcUI7CZLMbG0zOR0+gpqXmWWXabutDkMBw7+o5j0M00ENohxEyr/YvHILJc7Sq3z6YKy6hu1b2/bXRga5RxNxWE0qLU4otkfSt6BryDLDvWY0ZeGnIzSlNuZZUVCKlbwvq/FTFqTg/kNDVyqx7mVEHGaXA02nu9weO4IceO9VgU8/1bug+d0qGbcxyTQdp9ytmd13S1Bfg7R/QMmMpm8JFPowW79bJrq55YFL0ARfptZUYcGKmPZf+7wquSGg92WPXT2818XoXO6aU1L56WxXrzWwe7NeGrpZFgkbxgHfn575CjJuuFZO8pD6WKrnEj+jafsabRtUTUGZVKSbfn8rbAInnJH8eqnhMMjE5LV5yMcZDSnT4/MR0tsmNHD/PyUikx+d8/0Mi7hsruHuOviqGz7M/8sWOM+SJAWfKCQlsqmZhWllP9UVj15wPlyRfQUjt21JiPXrK/d9Aw0h5d8kdXVNkGd5D436TT7bOD2FFjJnqpZBIKbQFG2gKql4WKPonEss13j7bzymNGXoq0WGQRgeWTdJWuKhR/PxnZdv7FmIteRc+QRYQyKwFZJrBHLkOWnX8xVPJSSYQ0uRg5JqiUClUFaY9Cbv9ZyLLzL4ZKXsrcx8giQlVF+rg8RsRQZNn5d0NVc5Sd24YsIuR3j6vKiDt+cRf+zG5tg66qnyVUfpcqqpApO7qx/hjkGeJkMLZCiqkeVyriiqUFYozDoC0Nd+Yw8bsIp7LEGx9U3i2VB/CYOyLd3gikmqzrdrF07+PqTKE83I39TQ83rnoLGuRKtP28GgwWL2rr5ApfQ6OlVcoX3Sp/LsJSx/uwGbr1FUrV7jTRH89qHFj0oX4Os1sbdJuGzz6qkKdXGdeTxgbpdg/2HFm1dG7GDhI04flg6y4v2XmSd5lswddpyK4TsEvL71ZsScH7lIY6Mel0+hP1WeEyaJlv+/nxUKvH3WJp1OXSrGrUJlc6xS+/Bov8s0ioUHlw6XA6nwrxtzy5jKIpBIM+/vtE9O6tcrmS5uXAgFdapUKuorV3Zd0c5S1g4zLKqJIPOles3X78aO8gAbPt8YISKbqvXzPN35GFrwlCfyum5EyuhE2nwTWQL8aqYFuG3B7l/bhCtjq+Mk+s6xYQyGPeHePl7YgERP/J4HKFX/FpJ5dF7ZrwnVxSeWFFGdj9P5FjgkpcJb/2E3IMoQd24C89iZw6ERVTfCxL4syilU4NgLAB8lKqVOsTqz5NrHJg0KqnBzDoupgB+9/yaP4zEVYx1d/tl1y41LMn+jlDVFF/atj54ph86cIw/s7eBnM8bUsRfninAr4i420/Dwdcr7Cd41niqEulEI+wmYGa1QBYPuJC8fk86ZPxPt1OF4Judvd2ndlKAEcNYhl8C6zj8nMOLP+xr9usVnzNEkyp6nSq4GGFAsSdOwkf8Qs/RLPblTLM9Re8nyY20+CHAJhKhSlp3IM5uG3yblOENPdS5lCNvcbySN91mLgBWXXiQakUtNXKiVnxTgALFwl+iOH/J51d5ofxJUrazlSDnvL4Gup1Op3KD+QzQJEuUEbWfurUEA+wjr8wKHRKJBhoC4ziKf4abQHwkbea804PdleqaBseVGoWAurN41v7T0IlXInFk/3mhTnBN0Axqlk+/0YZaOv3Ae7RoQLNEoDJoCeP8w11YhVLlWviK0DtWq3A7mmMrx8azwoDmyyS4MEyRAAbQOs3aUjlpRJRzZ6qKslClglM/3Bk1QnNiT852EN7qrTsUkeg9+KIpwx+LlKeG+qpnwwBfBbDncsoBFXqAdEI/u7t48ZhGv98SNS8uPQDT43HprPotD+ei7f0dNHKUcuhjBoXNi0qmCDDOzPUHf6abm1HJD6Jy8YkglGia+JxZa/r8oo8NZxYXiqlglaju4JNIRWfsxcy6gQUZ1cK8GkNw92IByrqZd4EtCX6lCZbh/RI4wLJ5fhccyP8CWYXA027OzAzqiBNN8gZFCoouWhzWhunQZUypRhT+fFYphcD4M7FtSisfR6lluktefC3XKbKrTbI9KFwPPpcDKckqjm+wisASfSSwgVHnJMBKrmUpiB+MCyr82hk1QntVzJ/yiZ8UUzxFNWcuIZoGM5oTyrlmtQ88Pd8o41rXqmVCngfRKNeXUeIgOBYaeReTTITgkZzbBPlCdjMXp54B5NfMw0C2wuhogZTNeczHdQ1hlcAkugloXw2sYJ0NAcrrC+y6oREfZ6ghjilJY/w9Y76pVnZiHFExZMpxeqCEr5iqsnGNS/NV5TVVg+1DPQliHZQx3Rl06HGWm0SooBTWbh6/PjG5SmwPAIv/qAiqXE1vHkJn7EsZkS9SoBGBXHNUfH4qvJ5InJMUOamKh4S973hfX6PwbduHl59SsQKzyP5rhxG+VQr5o+AmmOmUHFnlGd3TwIFBP2el12NSaYHaErJmDzJkPPFUJpVTwvQrGAWyNXO5Uq29HBZEk6QEm1KqloZX9nPm3N1pMFDHkBwgp/xpy0VT/LzcDRWGBx2xn68hqiapaulahom9Jc0dYijl7IU/+VkYAUks1sx2fXRFuCmTlYqZASRwCyE2Y8pTpClQ5jEVEbZlVm07W1GrOjgPDLA4VqhjLM/e96Nsu8fCb9IrBx2vkijrU86OptqC4C97e2JZ4rjY9DNjz1peI14VYdXYbyCFpIyXkg1r6RKSHI7iGNR8USFRQqpFz48/CcrVbRyk+KPGgF5PrRE3fIpV9H2PqmGiu2ahKq/86QgqtTx3p92cdGsY8ofg/B65flclMUeeIonJAvavFJTpJAeMiqkxJkZ3am+A2i1e5NcRlx1qD9BAjZbLeKbRbb5ivwaxdALxX28OFCoPX3L9/Yor+dv+4JdMz2wjQvVRD0+jkwXNh1y+SyRQqJQ3iySeXAZQfwmfAvIlDrJiwSGbxiy6goUGQvC8JGGb12y6JlFdaOnulQaZ6OvgIgFf/e/hmcFLZ1ZPT25zS27S8ig06ND8R97OLPmuQhvTd3b51UbVmlLeTFDbTAL4cZueJNjuhALPZpXrG7C1ielXFZqbnp9s1wYjkdZTEXrcKIAkjDNQi1FYizbsDmKml4euFj7/1V0IVf8QqQolWA1eMuGRWzshhedH9+vHPk3nm+8+ao0d2khrjnW7Wa2w3tHWCE2GHoKAvI4jHqSObPx2y/ObEapFAMpgN4+7uj0WRc0dXlKufzQU9GWRyK5khbEZwz0cXivnVNX9fnWoqk59vXiQNDa0NVVU3+8mi8ZcA4/o+BBkTTUl1suV94rkYsxVZVcBUHlx754NHpSKf81o3rbI1GFXBXqzIJkfE4Yv6+3cf005I/cZyJjScGFy2HSujRj3xjlgxYRob2NPdyfe27Yq9MkoYFAXipptfzyf5FjgkoilF/dhxxDeGuvMtxtU6mGAPDe7YpTWeLS2gQcMmUvB+bYIMc1HZ291HWxm4XSMTEEVZASw/4RHU/m59agjbR0YsaNRie7QIzNjC27mGcQvwQs+kBfLlTfIr0cQFu9zxA8d81o+3JMNfN62a+ZNYvb8EOc2CKFskqmgr+5NVimUJFSgQfCW2949fLiatY34mKeeOh5/FdQrNN0IZCXUlisuPErckxQCUvlN4kfuCLYmoks2yHHHw+Exxijm4m2QqlSQcSC0owFX8Gkw19r7yV3PJGfVKH4bUCzCS1081NouV8q6/q/QtisXK8Xhj5CmdL5l1w+kyacFmBh20oTgij3wgiefK5FpaR61+aAqhyY9AbSFgBi4rMYLhwGn83g6PVrsJCzOWLQ1kAfDqG2gC7unO7ubIrps79U39ie0IL36mkLsD61V/yj8mrkfKPuVLO2E1UHh4VtqZqyNibjW/ivOtV79SCSF5NyOP+reJHVmaQyvH+HA4PqKv02hfRpXz8+EUJcG+bHtTZqNhWsj17MV6rdr56MD8abEubeJJ2k/VaRJKkcSk+CnF2hVH1wG++7tr3XKzuLGFHNsaZCfo304QAU3aBtldqHhxnPt9M82Kd3n4jRY3p37NQKLWocFNRgAb/nQeWjUzP2dz1dX/NBbRZQY0ivUmxNEe5Oq/biMtKjfJ3Vw0DKpUo3Lm6USbHh54vvlcqnhvB+7o/fHWogxoxcmZGB5sj9cEnU3AVjNPY/A5G8FFL5xV3IMUGlkMljfkCOIfzP79P5NniYnqm8tAQEeJ79+2tGg2X6deCZUB5ytEBjw245MqF+gPde1AzmmNjC8ed+7qzaHQ4/np8hVEBRqOlPNr65w7FBDTsV7cuVF0HhSGdRtb7QWaT30ZRVVjwYsW7k5BR36zwHOY2DFk5s1azAIwOajQl06ODG9nBgBAuYIwMdvu3hWjPN/8gAD622gAg3dsdm7C7u7MktHC+/7tnQ2nrpWJ97kYOlXkVWQyKVyL/5+jfkNBomtuCfGuKZ+KbPiwl+yeN8Tw72/CDcSTNMTZ/fBnrEjfa5/ob3rwM8BhD1T3zFsKm8Mu8hy3Ykpx5ISTsIr6AgXWe9fXvPYJjx7Ug7jRBbyktZZOaZyPXhyNFPkaVGJiO+61wtEn+16fCEqE+WL9lx5s9baKnF7NxxYvKEddu/PYb8WhQK7NzZuB3fn9i88fC5v/ApjK3i1o2H8+d8NXTgkrmzNuXlGd/IepaZv3De10MHLh02aOmhA+fRUkpuXE9eu2pv1PiPFy/YuuWr32RSvH2k/ly5nLjio12w2WVLdsA1rMQsvTf/ND1nbvSm1Sv2lJUZtMKQ3NKO2U2Tk3aoJx2fzXMTbIhHdj3QT+0hemkT+Yg2M7R7ezdhD49nULikPc6aNf3Lykrjvmiffzln1KjendpHI59Gu5e419ERzy93fn9ix/YTmoWXrn07cthHEgneaEyn0+7cR9u/cjlh1Yo9VSab9fN3P/Trxz4+xs2h+jt/+uymB4npa1cZ38ANbR3w+7F1HA47/l7a3OjNUqlxS/WGjXPfHPcacvQoK6ta8dHum9eJ50776eDKHj3bIYdG69/3vZJi4uFeUBogS015mXDph9/fiSMYu+rh6bJrz7K27YyfHa79maf+/OLrTUdiY5M07p59H/Xp015jA8TRi+Fl8BxDYxgkTV8y4wF9NuR+/BP9KwHODbLUXI9NGj92ram2ADi7s2dtQg45b4//j0ZbQOuwII225s3+atGCrabaAvJySwf3//DkCar5zzZ/+YuptoD0Jzmzpn2Z9bxw+tQNptoC1qzciyw9ystFg/svIdMWMGv6xsXvbkWOxSQmpIMQCbUFgECjxv1n7+7TyDdhz+7TWm0B+toCSOTlT/UcRtJugwqpSmGbKK0l7vaja1cfQIyZNuVztIhGG/56DxZL14E9K6tw/pyvkUMEBAlkkVNaohvUOmfeKPj72af7oQzSLCEDdPDDTtIZD2Kv6Y67EYmJT0cM/wg5RMApR5aaygpR317vymQ6Lbq48tu0DYIX8tVcjknYvs24ZKcgP69k6qT1WG0hSKfTfX3du3UPCwgwqNJ+u+WP2GvED8k7c1qXgcxbaDwMkbhwVFZXKGJJW1ax/DQs6RxyDHF4/w9Wi67IqSsU7V6AI497++4ufXl17zy3pkbXs7ltu+abvl4gEPAgI9mw/pDpOSYsHAE/P/cz5zcr5BiP75CcnDEpah16Q83wET2io0fCt1+8GP/d1qNoqZoLMVv8Azw0tunOnzy9oXmwD4TG1St3w+lHS2uZPGXw8hWTIQEoKqoYPthgzj39ImxS1KfJyajV2s1N8NvRdb5+Htq0YdMXvxzUS9oSkvdxOKy83BIFhs2L3pydjcZGzIp+fcJk/PED2npSz67zRCKUBQ0Z2nXd57NdXdEdUigxRw7/qKpKVyLp74/+z/T0cv3z7CY4I0wmg802KNmIoxedclAGw8VgxJU+ynyqKcFswrz5o/UviWtXEvW1tfj98UdPrG/Z0t/b2y0wyHvX3uVbti1G75njx/0rocwFbYG9YO43moUAg8k4/dfGLd8ujugQ0rKV//wFY+BAOznpDtGUiQZC1Ofs31+Ftg6EzTo7877fuQQtrWXcW/3WfjLDwYEDK0DA2LbdIGLVVKMTX1xUrtUW5IV/X97qH+Cp37a8YvXU1/p3RA6NNqjf+/DXz98DZKSfRbi4CGCJVlsxF+O12howqPO27z/Qagtwa+Z06+4u2Dfkw7csJ25OX/bRJIHAEdY00hZAIi82l0befEpjk4pP8YA4qtmQbVuP9u6xUFtM/HbkksYAvLxc5y8ci5xaoCSdPmM4csiBKy8gEHUWzckuqijXTZRy8JfVIS3xWW70OR+zBVmQoJRUwkeQo0doWIB+ewrQt69BarJq9VRkqYnsY/Dc8dIylJhDdVVjAKs/ngYVOqggG72+2fIuWkOdpSGLkkMHdYNVP98wx2iDmteaj3VRKuYiwaMzgNFjSOdyI22YoJOPWMTFR5LdK59a3RZAzYdL3/5y8/wlyyboH3oIV53bz9bYUJfWGICmlEGOHrNmj0QWOSBN7WdTU3UTtDi78Dt3bo0cPVxc+OERLZAD2Xo6wcjQCRMGIauWgUO6IItGgyueLzC4UB0dDerCMilqfPnrzG2NAWz47FCPrvMJX2gNNU+J9seIu3rpfN/IRUZb07w+XqOrmojF0qoqgloOBeTyohz2QxegVMMYpaUtJRYye+6oMWP7QK79333/d/XGdrRUzSmTWlsfw9igxcvbfJcEPl93prNe6O5u+fqSXmav9euALHXFFll6hLT0RVYt3t66rUF6hKxaCK+NugEBFVk2RVu5thBSebECDQK1EXR30hH08rjfkWVrPDxcQGrIodGOHI5BVi1OTqQjbaDsQxYJ+idbItElc3Tyob36eUlpKcFsShDhkEUEpHTI0sM0fakbcnmD3NWwtlsa+UGn7NfFDCZ4bjmz8xu8dbfZPScgvwFo0645svDyCB9lr09SIvHTTIuKyrV1bzKYTF1VNCREl2lRhIFHKc+QRaO170DQUsh1oOocwKDshEjGjbidlrz0I6slGH2c7OXpaV2PGMpfKCDth0Tn6OIE3T2IE7VesDXTcfp2Rv3m9zLLvThdzdRRffL69dcdx90//A9Zhpw8TtX4aUrrMN2wCzxtzyFI2+VyhX6TR7dubZDVAAwc1AlZNJpIJIb6ndkXWpsS/TYzpVJptAXCF1rbYqjkxYoYgixCOI7M9sN5a6/y11zm9DGoATUQhw6cv3RJV3mBijf8jZowUOMCsbFJDxKMAxjU6b4zuYdIDUQv/bJy3Oi1yNJj5f/tFotRG3KzZs6tWlkxpY+1fLlJl7a/PmRZRQVBxfCdKesf1jZeWMisaF2NZ/TIlQoFwW3cyRPXEX6dhVDJi04WvTg8Ruvegk0pjtE/4AMbG7KfePu2M8LDpmteG7/4BS1VM3sufnQGD+mqnwNNmfTZ5k2H8/JKpFJ5aWnl/n1nhw9ZTth0TAGdQf+/VVOQg1dUJV06RN+88RDqTTXVEqiUTXzrE/0b21u2LcL7EDYYTs785sGogQN+Sp+e7544HltQUAYRFM59fHxaZPcFCfHpE6M+haOUcN/g7hkFo8b05nDRVVRRLuoYHh1zMb6srEomww/d3xfudQifmZSYAV838LUPUh7qMgHLoZQXi01zMqgh0t382X2ncQbNZYV0R4teEo487rDhaET4mXMGtxQP7Ds7dODSLh1m9+v93lebdC1GVjF5ypDQUF31RSpVzI3eHNl9Yfcu88aOWv1Q71jPjB7RvQfVPTSb8OuR/yBLzdpVewf3/7BTRDSc++lTNui3re8iyRAIOXvB4Gba+4u2vRa5uHN7/NB9+N53WO1sBpC8ntVrHLEcM9klM0hd6nP5zFY9OcMWs3tG0QUvf8gUaOvG7Z3IodF8fN3Xb6DqwtrMvS4z4R47tb5NGzODzntFtlu6vAGrMlpc3Zxuxu3Uj9OEtAr13713ueVDJn18mv24f4XZ9Ye93n35iro8g8ycvALa4uFqwGxmq15Qk0ZLXyqQd1+5to3LNegxMT6q38k/v0COIS1b+f/510bkWAPUJY+d2rCERD1QGn65ad6P+1fqVzkbFBdXwaVr35K17QGffjbr5Gnig0BBr8hw2Kx+qNaHyWTs2rNs6zaDu1WWQ3xL++WyY/txZOkRHt4ipKVfUHPS250akpMyDh44X5BfBldk23ZBs+eM0rSp6rcvuLk5mW0GM+L69aSfD1yAWhuP5xAc7DN2XF/9Jvt/npMnYiH5E4kkPD43tJX/6LF9jbpO1I19+/66fSOlulri6sZv2dJ/xszX3T1Ip7+zhMYoLzuvDNZdxHbsWIVdXnYaELu87DQYNNr/A9e1C3ExwLmbAAAAAElFTkSuQmCC">
          <a:extLst>
            <a:ext uri="{FF2B5EF4-FFF2-40B4-BE49-F238E27FC236}">
              <a16:creationId xmlns:a16="http://schemas.microsoft.com/office/drawing/2014/main" id="{7099600A-BC53-4360-A84A-24A2B627F82D}"/>
            </a:ext>
          </a:extLst>
        </xdr:cNvPr>
        <xdr:cNvSpPr>
          <a:spLocks noChangeAspect="1" noChangeArrowheads="1"/>
        </xdr:cNvSpPr>
      </xdr:nvSpPr>
      <xdr:spPr bwMode="auto">
        <a:xfrm>
          <a:off x="7327900" y="170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11</xdr:row>
      <xdr:rowOff>304800</xdr:rowOff>
    </xdr:to>
    <xdr:sp macro="" textlink="">
      <xdr:nvSpPr>
        <xdr:cNvPr id="1028" name="AutoShape 4" descr="data:image/png;base64,iVBORw0KGgoAAAANSUhEUgAAAMoAAABlCAIAAACDTevEAAAAAXNSR0IArs4c6QAAAARnQU1BAACxjwv8YQUAAAAJcEhZcwAAIdUAACHVAQSctJ0AAB9sSURBVHhe7Z0HXBPn/8ezA0lYsqeIIiq4J2rdo1pHtdRZF+5qh6N/Z3+ttbZqW621Wsev1tFW2zp/1joqLlyoCIKIiKCy90og85L/95KHzLtLAqGCzfuVF3y/l8vlcve57/N9nnue5+gqlYpmx07D0EjlpcSU4mpZ4YuKZymFmELZ/60IriMbvWen6dC45KWQYRnJ+cU5VTVCKVqkxreFW/s+wcix03RoFPKSiuWFL8rTE/IwjHRnhr3TGVl2mg4vU17w1ZnJhXmZpWKRDC0ixy6vpsjLkZdcpshMLniRWox8C+g6uKW7rzNy7DQR/ml5SaplD649qyytQb7FBIZ5tu0egBw7TYR/Tl41Qkni1UxRhUHObjkOPHa/8RHIsdNEYKD/DYlSqbpz/sn1U6l11hYgqZHDdpBjp4nQsPJSYsqU21kXf02sKK5Gi6xHLJJmJOVfPJwgEdVdnXZeCg1YOJbkVUFpqCRva6BGKpE/vpNdWiDE5ErNktDOfvO+eF1j22kSNIi8FHLswbXM0nwR8q1BIcMKXpQ/vpetQqIy4Kuz0ciy0xSwvbyKciqSYp/XIWhBpTLp+vPKEqpi1C6vpoUt5QWbSr7xvOB5BfItAz5VXSmJO5+mVJjfk+h1Q9r2CEKOnUaPzVJ7DFPGnkyxVlsVxaIb/3t068xjS7QFPInPRZadpoBtopewrObW2TSaNVuqEUpv/ZVqoaq0uPs5rfzxbeTYafTYIHq9SC269ZcV2oI4Fx+TDkHLWm0BpXlC+Dhy7DR66hu9QFtpFhdY8F0FLyoe3niOfOuhM+grDg/DGOKM8pt5VckV0hyJolqpkqO39XBkuThxvFwdA0LcenvyQ1gMriPbhUlnobft/CPUS15Jsc9ALsgxh1yqiDuXZknnCFMYTHq/ceERfYIDWnmcTv84u+o+esNK+Oxm7rxgf6cOXXyjGAwmWmqnwai7vO5dTC8rsKhlC74Cglx6Qh7yLYbjwArt6jdleX+Og66raqHoye8pHyCnfnjxWw8IXgSCYzE4aJEdm1JHeVket2RSxZ3zaWKhdUHLL6TZuEWRwe28kW/I9rgRyLINdB9Bmw7eo8M8BqIFdmxEXeT16HZWztNS5FBSVVodd+4JciyjXa+gWZ8MQQ4JtpaXjg7eYyMDZ3CYjsi3Uz+sllfqnezsJyXIoSQ9Me95SiFyLOC1N9uNmNmNzTWffe9PmCGUFSGnAYDkbGTrtQ4sJ+TbqSvWyasgqzzpmvl6H94D59xjYbkE+ebwbeG2dOc45FhA7PM9iYUnkNNgNHfpNiJ0DZvpgHw71mOFvMoKhPcuPkUOOZhCefNMqsSyGqJngMu01QN9WzRDvmWklVy+kLEZOQ0MFJf9gxcgx46VWCovyNCv/JGMHHIUcuzy70nIoYROp70+veugSR2Rbw01svJfkhc6MAUQWpgMNoPGVtLwpi8pJpYrqmVKsVKFqVQQQxUqmm3aYGd3OcxjuyLHjsVYKq8rR5NlEgVySJCK5TdOpVAMJtPiE+y2YNMIvnPdy524nJ+RRQmmlEsUQikmEsmKy8Q5MqwufYQ0dPQe288exqzEvLxghYTLGSV5QuSTANq6dvwhcigZPa9Hv3H17TV/N/cwhCjkWEmB8HG+KEWutDQ11MJlOkd3OWRvJLMc8/Iqyau6fykDOSRIxbIbpx6ZjVtcR9Z728Z4B9qglEkpOieSWVSBpaBcnFMgeiyUWVG9ZdLZEyO+c+fZh4xbhBl5KTHlxcMPkEMCFJpXj5lPy1w8eWsPTkJOvakQ56WVXkJOvSkSpWdV3YdcDfnmGBO2vrlrN+TYIcdMj4k7F9KRRQJeT/wzFTnkdBvSyobaAlwd/ZBlC7wEod38Jrb1GMZlWtTWVVhtXVvxvxYqeZUVCKsox7tC5LtyLEkuNXPR9xnTduKyfshpxDhxPTv6jOnqOwFKQLSICG9BWA//KcixQwmVvOJjzLRyJV7JNNtna9TcHm8ujESOTaEWQZ1hMthd/SZAJGMQ9d7hMHgTwr9Fjh1zkMor5dYL6qT/2aMCyPqRQ8L4RZH9G2xotaujP7IaAIhkUFx6OIYgXw2DxpzR+QBy7FgAsbxkUkVuRhlyiBBViJ8m5COHhPGLe0eOaoucBkDA9tQYdBqDw+Tz2K5OXG8Bx8OB5WSrtoOQZpGdfMZpw+Tb4VsdWAKNbccSiGuOyTee5z8rR44JSqXy8m9J1EPye49qM25Rb+S8VApF6YWiNIlCqKLVsZ0MeFJ6rVfAO6HuTSCDbFQQyMtsY8SdC08qKQf1R/RpPmPtYOQ0GuSYuEyclS9MlVrfdu/nFB7oYp9gzGoI5JWbUfLodjZZ4pWdXvL4TjZyiHD15K85OBE5jZUXFfGFoscqy8af8NkeEd72yQfqAnHhCAVfVlrRk3jj7ssKmeLq8YcUI7CZLMbG0zOR0+gpqXmWWXabutDkMBw7+o5j0M00ENohxEyr/YvHILJc7Sq3z6YKy6hu1b2/bXRga5RxNxWE0qLU4otkfSt6BryDLDvWY0ZeGnIzSlNuZZUVCKlbwvq/FTFqTg/kNDVyqx7mVEHGaXA02nu9weO4IceO9VgU8/1bug+d0qGbcxyTQdp9ytmd13S1Bfg7R/QMmMpm8JFPowW79bJrq55YFL0ARfptZUYcGKmPZf+7wquSGg92WPXT2818XoXO6aU1L56WxXrzWwe7NeGrpZFgkbxgHfn575CjJuuFZO8pD6WKrnEj+jafsabRtUTUGZVKSbfn8rbAInnJH8eqnhMMjE5LV5yMcZDSnT4/MR0tsmNHD/PyUikx+d8/0Mi7hsruHuOviqGz7M/8sWOM+SJAWfKCQlsqmZhWllP9UVj15wPlyRfQUjt21JiPXrK/d9Aw0h5d8kdXVNkGd5D436TT7bOD2FFjJnqpZBIKbQFG2gKql4WKPonEss13j7bzymNGXoq0WGQRgeWTdJWuKhR/PxnZdv7FmIteRc+QRYQyKwFZJrBHLkOWnX8xVPJSSYQ0uRg5JqiUClUFaY9Cbv9ZyLLzL4ZKXsrcx8giQlVF+rg8RsRQZNn5d0NVc5Sd24YsIuR3j6vKiDt+cRf+zG5tg66qnyVUfpcqqpApO7qx/hjkGeJkMLZCiqkeVyriiqUFYozDoC0Nd+Yw8bsIp7LEGx9U3i2VB/CYOyLd3gikmqzrdrF07+PqTKE83I39TQ83rnoLGuRKtP28GgwWL2rr5ApfQ6OlVcoX3Sp/LsJSx/uwGbr1FUrV7jTRH89qHFj0oX4Os1sbdJuGzz6qkKdXGdeTxgbpdg/2HFm1dG7GDhI04flg6y4v2XmSd5lswddpyK4TsEvL71ZsScH7lIY6Mel0+hP1WeEyaJlv+/nxUKvH3WJp1OXSrGrUJlc6xS+/Bov8s0ioUHlw6XA6nwrxtzy5jKIpBIM+/vtE9O6tcrmS5uXAgFdapUKuorV3Zd0c5S1g4zLKqJIPOles3X78aO8gAbPt8YISKbqvXzPN35GFrwlCfyum5EyuhE2nwTWQL8aqYFuG3B7l/bhCtjq+Mk+s6xYQyGPeHePl7YgERP/J4HKFX/FpJ5dF7ZrwnVxSeWFFGdj9P5FjgkpcJb/2E3IMoQd24C89iZw6ERVTfCxL4syilU4NgLAB8lKqVOsTqz5NrHJg0KqnBzDoupgB+9/yaP4zEVYx1d/tl1y41LMn+jlDVFF/atj54ph86cIw/s7eBnM8bUsRfninAr4i420/Dwdcr7Cd41niqEulEI+wmYGa1QBYPuJC8fk86ZPxPt1OF4Judvd2ndlKAEcNYhl8C6zj8nMOLP+xr9usVnzNEkyp6nSq4GGFAsSdOwkf8Qs/RLPblTLM9Re8nyY20+CHAJhKhSlp3IM5uG3yblOENPdS5lCNvcbySN91mLgBWXXiQakUtNXKiVnxTgALFwl+iOH/J51d5ofxJUrazlSDnvL4Gup1Op3KD+QzQJEuUEbWfurUEA+wjr8wKHRKJBhoC4ziKf4abQHwkbea804PdleqaBseVGoWAurN41v7T0IlXInFk/3mhTnBN0Axqlk+/0YZaOv3Ae7RoQLNEoDJoCeP8w11YhVLlWviK0DtWq3A7mmMrx8azwoDmyyS4MEyRAAbQOs3aUjlpRJRzZ6qKslClglM/3Bk1QnNiT852EN7qrTsUkeg9+KIpwx+LlKeG+qpnwwBfBbDncsoBFXqAdEI/u7t48ZhGv98SNS8uPQDT43HprPotD+ei7f0dNHKUcuhjBoXNi0qmCDDOzPUHf6abm1HJD6Jy8YkglGia+JxZa/r8oo8NZxYXiqlglaju4JNIRWfsxcy6gQUZ1cK8GkNw92IByrqZd4EtCX6lCZbh/RI4wLJ5fhccyP8CWYXA027OzAzqiBNN8gZFCoouWhzWhunQZUypRhT+fFYphcD4M7FtSisfR6lluktefC3XKbKrTbI9KFwPPpcDKckqjm+wisASfSSwgVHnJMBKrmUpiB+MCyr82hk1QntVzJ/yiZ8UUzxFNWcuIZoGM5oTyrlmtQ88Pd8o41rXqmVCngfRKNeXUeIgOBYaeReTTITgkZzbBPlCdjMXp54B5NfMw0C2wuhogZTNeczHdQ1hlcAkugloXw2sYJ0NAcrrC+y6oREfZ6ghjilJY/w9Y76pVnZiHFExZMpxeqCEr5iqsnGNS/NV5TVVg+1DPQliHZQx3Rl06HGWm0SooBTWbh6/PjG5SmwPAIv/qAiqXE1vHkJn7EsZkS9SoBGBXHNUfH4qvJ5InJMUOamKh4S973hfX6PwbduHl59SsQKzyP5rhxG+VQr5o+AmmOmUHFnlGd3TwIFBP2el12NSaYHaErJmDzJkPPFUJpVTwvQrGAWyNXO5Uq29HBZEk6QEm1KqloZX9nPm3N1pMFDHkBwgp/xpy0VT/LzcDRWGBx2xn68hqiapaulahom9Jc0dYijl7IU/+VkYAUks1sx2fXRFuCmTlYqZASRwCyE2Y8pTpClQ5jEVEbZlVm07W1GrOjgPDLA4VqhjLM/e96Nsu8fCb9IrBx2vkijrU86OptqC4C97e2JZ4rjY9DNjz1peI14VYdXYbyCFpIyXkg1r6RKSHI7iGNR8USFRQqpFz48/CcrVbRyk+KPGgF5PrRE3fIpV9H2PqmGiu2ahKq/86QgqtTx3p92cdGsY8ofg/B65flclMUeeIonJAvavFJTpJAeMiqkxJkZ3am+A2i1e5NcRlx1qD9BAjZbLeKbRbb5ivwaxdALxX28OFCoPX3L9/Yor+dv+4JdMz2wjQvVRD0+jkwXNh1y+SyRQqJQ3iySeXAZQfwmfAvIlDrJiwSGbxiy6goUGQvC8JGGb12y6JlFdaOnulQaZ6OvgIgFf/e/hmcFLZ1ZPT25zS27S8ig06ND8R97OLPmuQhvTd3b51UbVmlLeTFDbTAL4cZueJNjuhALPZpXrG7C1ielXFZqbnp9s1wYjkdZTEXrcKIAkjDNQi1FYizbsDmKml4euFj7/1V0IVf8QqQolWA1eMuGRWzshhedH9+vHPk3nm+8+ao0d2khrjnW7Wa2w3tHWCE2GHoKAvI4jHqSObPx2y/ObEapFAMpgN4+7uj0WRc0dXlKufzQU9GWRyK5khbEZwz0cXivnVNX9fnWoqk59vXiQNDa0NVVU3+8mi8ZcA4/o+BBkTTUl1suV94rkYsxVZVcBUHlx754NHpSKf81o3rbI1GFXBXqzIJkfE4Yv6+3cf005I/cZyJjScGFy2HSujRj3xjlgxYRob2NPdyfe27Yq9MkoYFAXipptfzyf5FjgkoilF/dhxxDeGuvMtxtU6mGAPDe7YpTWeLS2gQcMmUvB+bYIMc1HZ291HWxm4XSMTEEVZASw/4RHU/m59agjbR0YsaNRie7QIzNjC27mGcQvwQs+kBfLlTfIr0cQFu9zxA8d81o+3JMNfN62a+ZNYvb8EOc2CKFskqmgr+5NVimUJFSgQfCW2949fLiatY34mKeeOh5/FdQrNN0IZCXUlisuPErckxQCUvlN4kfuCLYmoks2yHHHw+Exxijm4m2QqlSQcSC0owFX8Gkw19r7yV3PJGfVKH4bUCzCS1081NouV8q6/q/QtisXK8Xhj5CmdL5l1w+kyacFmBh20oTgij3wgiefK5FpaR61+aAqhyY9AbSFgBi4rMYLhwGn83g6PVrsJCzOWLQ1kAfDqG2gC7unO7ubIrps79U39ie0IL36mkLsD61V/yj8mrkfKPuVLO2E1UHh4VtqZqyNibjW/ivOtV79SCSF5NyOP+reJHVmaQyvH+HA4PqKv02hfRpXz8+EUJcG+bHtTZqNhWsj17MV6rdr56MD8abEubeJJ2k/VaRJKkcSk+CnF2hVH1wG++7tr3XKzuLGFHNsaZCfo304QAU3aBtldqHhxnPt9M82Kd3n4jRY3p37NQKLWocFNRgAb/nQeWjUzP2dz1dX/NBbRZQY0ivUmxNEe5Oq/biMtKjfJ3Vw0DKpUo3Lm6USbHh54vvlcqnhvB+7o/fHWogxoxcmZGB5sj9cEnU3AVjNPY/A5G8FFL5xV3IMUGlkMljfkCOIfzP79P5NniYnqm8tAQEeJ79+2tGg2X6deCZUB5ytEBjw245MqF+gPde1AzmmNjC8ed+7qzaHQ4/np8hVEBRqOlPNr65w7FBDTsV7cuVF0HhSGdRtb7QWaT30ZRVVjwYsW7k5BR36zwHOY2DFk5s1azAIwOajQl06ODG9nBgBAuYIwMdvu3hWjPN/8gAD622gAg3dsdm7C7u7MktHC+/7tnQ2nrpWJ97kYOlXkVWQyKVyL/5+jfkNBomtuCfGuKZ+KbPiwl+yeN8Tw72/CDcSTNMTZ/fBnrEjfa5/ob3rwM8BhD1T3zFsKm8Mu8hy3Ykpx5ISTsIr6AgXWe9fXvPYJjx7Ug7jRBbyktZZOaZyPXhyNFPkaVGJiO+61wtEn+16fCEqE+WL9lx5s9baKnF7NxxYvKEddu/PYb8WhQK7NzZuB3fn9i88fC5v/ApjK3i1o2H8+d8NXTgkrmzNuXlGd/IepaZv3De10MHLh02aOmhA+fRUkpuXE9eu2pv1PiPFy/YuuWr32RSvH2k/ly5nLjio12w2WVLdsA1rMQsvTf/ND1nbvSm1Sv2lJUZtMKQ3NKO2U2Tk3aoJx2fzXMTbIhHdj3QT+0hemkT+Yg2M7R7ezdhD49nULikPc6aNf3Lykrjvmiffzln1KjendpHI59Gu5e419ERzy93fn9ix/YTmoWXrn07cthHEgneaEyn0+7cR9u/cjlh1Yo9VSab9fN3P/Trxz4+xs2h+jt/+uymB4npa1cZ38ANbR3w+7F1HA47/l7a3OjNUqlxS/WGjXPfHPcacvQoK6ta8dHum9eJ50776eDKHj3bIYdG69/3vZJi4uFeUBogS015mXDph9/fiSMYu+rh6bJrz7K27YyfHa79maf+/OLrTUdiY5M07p59H/Xp015jA8TRi+Fl8BxDYxgkTV8y4wF9NuR+/BP9KwHODbLUXI9NGj92ram2ADi7s2dtQg45b4//j0ZbQOuwII225s3+atGCrabaAvJySwf3//DkCar5zzZ/+YuptoD0Jzmzpn2Z9bxw+tQNptoC1qzciyw9ystFg/svIdMWMGv6xsXvbkWOxSQmpIMQCbUFgECjxv1n7+7TyDdhz+7TWm0B+toCSOTlT/UcRtJugwqpSmGbKK0l7vaja1cfQIyZNuVztIhGG/56DxZL14E9K6tw/pyvkUMEBAlkkVNaohvUOmfeKPj72af7oQzSLCEDdPDDTtIZD2Kv6Y67EYmJT0cM/wg5RMApR5aaygpR317vymQ6Lbq48tu0DYIX8tVcjknYvs24ZKcgP69k6qT1WG0hSKfTfX3du3UPCwgwqNJ+u+WP2GvED8k7c1qXgcxbaDwMkbhwVFZXKGJJW1ax/DQs6RxyDHF4/w9Wi67IqSsU7V6AI497++4ufXl17zy3pkbXs7ltu+abvl4gEPAgI9mw/pDpOSYsHAE/P/cz5zcr5BiP75CcnDEpah16Q83wET2io0fCt1+8GP/d1qNoqZoLMVv8Azw0tunOnzy9oXmwD4TG1St3w+lHS2uZPGXw8hWTIQEoKqoYPthgzj39ImxS1KfJyajV2s1N8NvRdb5+Htq0YdMXvxzUS9oSkvdxOKy83BIFhs2L3pydjcZGzIp+fcJk/PED2npSz67zRCKUBQ0Z2nXd57NdXdEdUigxRw7/qKpKVyLp74/+z/T0cv3z7CY4I0wmg802KNmIoxedclAGw8VgxJU+ynyqKcFswrz5o/UviWtXEvW1tfj98UdPrG/Z0t/b2y0wyHvX3uVbti1G75njx/0rocwFbYG9YO43moUAg8k4/dfGLd8ujugQ0rKV//wFY+BAOznpDtGUiQZC1Ofs31+Ftg6EzTo7877fuQQtrWXcW/3WfjLDwYEDK0DA2LbdIGLVVKMTX1xUrtUW5IV/X97qH+Cp37a8YvXU1/p3RA6NNqjf+/DXz98DZKSfRbi4CGCJVlsxF+O12howqPO27z/Qagtwa+Z06+4u2Dfkw7csJ25OX/bRJIHAEdY00hZAIi82l0befEpjk4pP8YA4qtmQbVuP9u6xUFtM/HbkksYAvLxc5y8ci5xaoCSdPmM4csiBKy8gEHUWzckuqijXTZRy8JfVIS3xWW70OR+zBVmQoJRUwkeQo0doWIB+ewrQt69BarJq9VRkqYnsY/Dc8dIylJhDdVVjAKs/ngYVOqggG72+2fIuWkOdpSGLkkMHdYNVP98wx2iDmteaj3VRKuYiwaMzgNFjSOdyI22YoJOPWMTFR5LdK59a3RZAzYdL3/5y8/wlyyboH3oIV53bz9bYUJfWGICmlEGOHrNmj0QWOSBN7WdTU3UTtDi78Dt3bo0cPVxc+OERLZAD2Xo6wcjQCRMGIauWgUO6IItGgyueLzC4UB0dDerCMilqfPnrzG2NAWz47FCPrvMJX2gNNU+J9seIu3rpfN/IRUZb07w+XqOrmojF0qoqgloOBeTyohz2QxegVMMYpaUtJRYye+6oMWP7QK79333/d/XGdrRUzSmTWlsfw9igxcvbfJcEPl93prNe6O5u+fqSXmav9euALHXFFll6hLT0RVYt3t66rUF6hKxaCK+NugEBFVk2RVu5thBSebECDQK1EXR30hH08rjfkWVrPDxcQGrIodGOHI5BVi1OTqQjbaDsQxYJ+idbItElc3Tyob36eUlpKcFsShDhkEUEpHTI0sM0fakbcnmD3NWwtlsa+UGn7NfFDCZ4bjmz8xu8dbfZPScgvwFo0645svDyCB9lr09SIvHTTIuKyrV1bzKYTF1VNCREl2lRhIFHKc+QRaO170DQUsh1oOocwKDshEjGjbidlrz0I6slGH2c7OXpaV2PGMpfKCDth0Tn6OIE3T2IE7VesDXTcfp2Rv3m9zLLvThdzdRRffL69dcdx90//A9Zhpw8TtX4aUrrMN2wCzxtzyFI2+VyhX6TR7dubZDVAAwc1AlZNJpIJIb6ndkXWpsS/TYzpVJptAXCF1rbYqjkxYoYgixCOI7M9sN5a6/y11zm9DGoATUQhw6cv3RJV3mBijf8jZowUOMCsbFJDxKMAxjU6b4zuYdIDUQv/bJy3Oi1yNJj5f/tFotRG3KzZs6tWlkxpY+1fLlJl7a/PmRZRQVBxfCdKesf1jZeWMisaF2NZ/TIlQoFwW3cyRPXEX6dhVDJi04WvTg8Ruvegk0pjtE/4AMbG7KfePu2M8LDpmteG7/4BS1VM3sufnQGD+mqnwNNmfTZ5k2H8/JKpFJ5aWnl/n1nhw9ZTth0TAGdQf+/VVOQg1dUJV06RN+88RDqTTXVEqiUTXzrE/0b21u2LcL7EDYYTs785sGogQN+Sp+e7544HltQUAYRFM59fHxaZPcFCfHpE6M+haOUcN/g7hkFo8b05nDRVVRRLuoYHh1zMb6srEomww/d3xfudQifmZSYAV838LUPUh7qMgHLoZQXi01zMqgh0t382X2ncQbNZYV0R4teEo487rDhaET4mXMGtxQP7Ds7dODSLh1m9+v93lebdC1GVjF5ypDQUF31RSpVzI3eHNl9Yfcu88aOWv1Q71jPjB7RvQfVPTSb8OuR/yBLzdpVewf3/7BTRDSc++lTNui3re8iyRAIOXvB4Gba+4u2vRa5uHN7/NB9+N53WO1sBpC8ntVrHLEcM9klM0hd6nP5zFY9OcMWs3tG0QUvf8gUaOvG7Z3IodF8fN3Xb6DqwtrMvS4z4R47tb5NGzODzntFtlu6vAGrMlpc3Zxuxu3Uj9OEtAr13713ueVDJn18mv24f4XZ9Ye93n35iro8g8ycvALa4uFqwGxmq15Qk0ZLXyqQd1+5to3LNegxMT6q38k/v0COIS1b+f/510bkWAPUJY+d2rCERD1QGn65ad6P+1fqVzkbFBdXwaVr35K17QGffjbr5Gnig0BBr8hw2Kx+qNaHyWTs2rNs6zaDu1WWQ3xL++WyY/txZOkRHt4ipKVfUHPS250akpMyDh44X5BfBldk23ZBs+eM0rSp6rcvuLk5mW0GM+L69aSfD1yAWhuP5xAc7DN2XF/9Jvt/npMnYiH5E4kkPD43tJX/6LF9jbpO1I19+/66fSOlulri6sZv2dJ/xszX3T1Ip7+zhMYoLzuvDNZdxHbsWIVdXnYaELu87DQYNNr/A9e1C3ExwLmbAAAAAElFTkSuQmCC">
          <a:extLst>
            <a:ext uri="{FF2B5EF4-FFF2-40B4-BE49-F238E27FC236}">
              <a16:creationId xmlns:a16="http://schemas.microsoft.com/office/drawing/2014/main" id="{9E014833-CC4A-4842-8424-CD3B1EB8C240}"/>
            </a:ext>
          </a:extLst>
        </xdr:cNvPr>
        <xdr:cNvSpPr>
          <a:spLocks noChangeAspect="1" noChangeArrowheads="1"/>
        </xdr:cNvSpPr>
      </xdr:nvSpPr>
      <xdr:spPr bwMode="auto">
        <a:xfrm>
          <a:off x="7327900" y="170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615950</xdr:colOff>
      <xdr:row>21</xdr:row>
      <xdr:rowOff>76200</xdr:rowOff>
    </xdr:from>
    <xdr:to>
      <xdr:col>0</xdr:col>
      <xdr:colOff>5361982</xdr:colOff>
      <xdr:row>29</xdr:row>
      <xdr:rowOff>161724</xdr:rowOff>
    </xdr:to>
    <xdr:pic>
      <xdr:nvPicPr>
        <xdr:cNvPr id="2" name="Picture 1">
          <a:extLst>
            <a:ext uri="{FF2B5EF4-FFF2-40B4-BE49-F238E27FC236}">
              <a16:creationId xmlns:a16="http://schemas.microsoft.com/office/drawing/2014/main" id="{63A15D24-C58D-4DB0-837E-C7E955499C3B}"/>
            </a:ext>
          </a:extLst>
        </xdr:cNvPr>
        <xdr:cNvPicPr>
          <a:picLocks noChangeAspect="1"/>
        </xdr:cNvPicPr>
      </xdr:nvPicPr>
      <xdr:blipFill>
        <a:blip xmlns:r="http://schemas.openxmlformats.org/officeDocument/2006/relationships" r:embed="rId1"/>
        <a:stretch>
          <a:fillRect/>
        </a:stretch>
      </xdr:blipFill>
      <xdr:spPr>
        <a:xfrm>
          <a:off x="615950" y="7943850"/>
          <a:ext cx="4746032" cy="1609524"/>
        </a:xfrm>
        <a:prstGeom prst="rect">
          <a:avLst/>
        </a:prstGeom>
      </xdr:spPr>
    </xdr:pic>
    <xdr:clientData/>
  </xdr:twoCellAnchor>
  <xdr:twoCellAnchor editAs="oneCell">
    <xdr:from>
      <xdr:col>0</xdr:col>
      <xdr:colOff>0</xdr:colOff>
      <xdr:row>0</xdr:row>
      <xdr:rowOff>0</xdr:rowOff>
    </xdr:from>
    <xdr:to>
      <xdr:col>0</xdr:col>
      <xdr:colOff>2790689</xdr:colOff>
      <xdr:row>8</xdr:row>
      <xdr:rowOff>120650</xdr:rowOff>
    </xdr:to>
    <xdr:pic>
      <xdr:nvPicPr>
        <xdr:cNvPr id="6" name="Picture 5">
          <a:extLst>
            <a:ext uri="{FF2B5EF4-FFF2-40B4-BE49-F238E27FC236}">
              <a16:creationId xmlns:a16="http://schemas.microsoft.com/office/drawing/2014/main" id="{992DE528-81D0-4799-8BA2-B10275AA4B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87514" cy="1571625"/>
        </a:xfrm>
        <a:prstGeom prst="rect">
          <a:avLst/>
        </a:prstGeom>
      </xdr:spPr>
    </xdr:pic>
    <xdr:clientData/>
  </xdr:twoCellAnchor>
  <xdr:twoCellAnchor editAs="oneCell">
    <xdr:from>
      <xdr:col>0</xdr:col>
      <xdr:colOff>6095638</xdr:colOff>
      <xdr:row>1</xdr:row>
      <xdr:rowOff>82550</xdr:rowOff>
    </xdr:from>
    <xdr:to>
      <xdr:col>0</xdr:col>
      <xdr:colOff>8066656</xdr:colOff>
      <xdr:row>3</xdr:row>
      <xdr:rowOff>161925</xdr:rowOff>
    </xdr:to>
    <xdr:pic>
      <xdr:nvPicPr>
        <xdr:cNvPr id="10" name="Picture 9">
          <a:extLst>
            <a:ext uri="{FF2B5EF4-FFF2-40B4-BE49-F238E27FC236}">
              <a16:creationId xmlns:a16="http://schemas.microsoft.com/office/drawing/2014/main" id="{BD19B80A-F7A3-45A2-BDC4-AA41F3708D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5638" y="273050"/>
          <a:ext cx="1971018" cy="460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28</xdr:row>
      <xdr:rowOff>0</xdr:rowOff>
    </xdr:from>
    <xdr:to>
      <xdr:col>7</xdr:col>
      <xdr:colOff>304800</xdr:colOff>
      <xdr:row>29</xdr:row>
      <xdr:rowOff>123825</xdr:rowOff>
    </xdr:to>
    <xdr:sp macro="" textlink="">
      <xdr:nvSpPr>
        <xdr:cNvPr id="2049" name="AutoShape 1" descr="data:image/png;base64,iVBORw0KGgoAAAANSUhEUgAAAHIAAAB2CAYAAAAUTMdrAAAAAXNSR0IArs4c6QAAAARnQU1BAACxjwv8YQUAAAAJcEhZcwAADsMAAA7DAcdvqGQAABmDSURBVHhe7V0JWI1527+JNqFUQoUoIUpZiggJ2fc1vGMY2zdjVuOda4xZrvedGXzfzBgzg2HM2Mc61hRlCylRKSpSorKktCpK8/1/d0+GGeqcznNOR87vus7VOc/znNM5z/2/9+Vf608B0uGlR23prw4vOXSErCHQEbKGQEfIGgIdIWsIdISsIdARsoZAR8gaAh0hawh0hKwheKVDdPm5hXTsaBSdOBkjHVENQ4d6kLuHIxkZG0hHNIdXmpCJV9Np3doA2rPnjHRENbzz7mgaN96LzBqZSEc0h1eakBfOJ9Kv6wIpOCiS6tc3Ise2tmRsVDk3lZaWUl5eIUVHJ0lHiFq1akKz5w4l736dqF49Q+mo5qAjpETIVq2b0qzZg8nW1lI6+3w8Limlexk5FBR8gfwPnuNjeM/Ysb1o8NBuZG1jwcc0DZ2xI8HISJ8cHKzJ1c3+hQ9nl1ZkY21BGbez6UjgBX5f48amNGZsTxoxqke1ERHQEVIJZGfl05GA8/S/3+ykkselZGJiSJMn96UJk/pQYytT6arqgY6QSiD0bBz9tPoAFZc8Jn39OjRlSj+aPnMgNWxYT7qi+qAjpBJo0MCYmjZrxM9LBDGPHbtIhYUPSRvMDB0hlUA3d0d66+2RbNw8FqL12rV0mjn9W0q9mVHtxNQRUgkYGupT166O9NHHE5mY4MorV1Lps8UbKf7yTfqztPqIqXM/JPfD3LwBeXRvRxYWDaWzL8aDB0UUeeEaJSam8WsDg7rk6elEM2cNIpdOrahWrVp8XJPQEVIipJ5ebeGCGFDdunrS2YqBu5adnS+9KnNf5v3PMBo52pMXhabxSotWY2MDJh4AwiBi8/BhsUKPR4+K+f3lD0NDA7EY9EjzvFiGV5ojYaT8sjaAtv1+giwtG1LPXk5MkKoAYbmBvl2oXfvmVLu2TrRqFE8TspNra/rmu9nUpEmZe/GyQWe11hDoCFlDoCNkDYGOkDUErzQhY2KuU3zcTX6enHSbln69g8LOxvPrlw2vpNWKn7xjewjt2xtKCfE3qaCgSLgMtdmFaGlnRT0823OSudzHfBnwShLywP4w2rLpKMXF3eDgNwhYt24dun8/j0pL/+Rk8ajRnjRlaj9qZF5fepd245Uj5OlTl2j1qoN0KfY6R3PcOjtQ9+5tmZDXU27TgX3hlJ9fyGG2N98aTv0HdH4piCkLIfER9+//FXesCkoFZ+jV0SMzM/VUoOE7Jl27RUuX7KDzEVeouPgxdevmSH6C67x6dxB3ohbdvXuffvk5kHbtDKGiokccpfngwzHUuUsb0q9bV/ok7YTKhETc8fKlFLHCU6QjVUNxcQnXg7q4tOIbKCcgLvPyHtDy7/6gPbvP8HfG/5kzdwj19OrA+hHAnSh8UEQL3ltDIadiOU01c/YAGjuuNzW3teJrtBUqEzI9PZPmzlpBV6+mSkeqDpRPQNSt++196Yg8gDFzLDiKPlywll83a9qIFn3iR569nKiu+J9PA7fjTtp9mjjpS7p3L4csLU3p/QVjyXdQF6ojJIa2QmX3A7k3Q8O6z+Tg8BxEQSJWkUf5DQIHgCPkBD7zRspdWvTxb/waunD+u6PIravDP4gI4Ls3sWlEPXs6sRF05859irt8g+7cvi9doZ1QmSNLxduzc/Jo1NDPxQrO5RVtY2MpVnQfwV320lUVY/u2E7TnjzOcNejYsSVt3f6xdEZ1XBZE+PD9NZSUdItfz5k3lCb7eZOFRcU5w5y8fJoyYQldE3oVgfTZc4bQhEm9pbPaB5U5srZYwaYN69OOPYuoRYvGgrtqC3F7j/bvC6UbN+5SR2e7Sh9Nhairoyd/bAItAdu2HKPr1+8wp3UVxg2IaK6AFdrApB5f36hRfebKhCupdFuLuVKWuwdiWjRqSN+umMOGChKsycm32VeD043se0UPzt/JnMLLzi6gsLB4Cgg4z1ICFXCffT6VreKn1cCLgGumTffhAAHeH3r6Mh05XFaUrI2QjQ1g+dnbW9PChRPIWXAZLMUrV9Io5GQMXUlQ3RBSFmFn42jHtpNsrTY0rccGS4uWjXnhKAqoCCenluxTwqi7dOm6cFGypbPaBVnlmZ5kxiNagrIJlEOUCH/teUaFOhF5IZECDkWwXgQn9vR0Ip/+bk/cDEVRR0iWQUO6kGNbG3aP4GIFB0VJZ7ULshIyNiaZtu84SSkpd5gjnZxaUN9+nchKg+X0aLA5djSaIs5dEeKRyM6uCY2f2JtMBVdWBe3Fb3Dq0IJFclrqPQo9c5mysvKks9oDWQgJHXJViNEtm4+xv5aTU0Dt2jWn0WN7UV/vTmRsrJk2MyyeUyGxdOb0JcrMzOWmmiHDulGXrm2kK5QHIjqIALUXuh/RHkSH8D+0DSoTkv00YZ1u2hRM/gfDuW8QfqGjow1zAfRjeFhChY+01Ez6s1T6QBWQeDVNWMtnKT7+JnOQl1cHGj3GUzpbdXTu4kCuwpVCtRx05b69ZznIoE1Q2Y9EjPWXtYdo3dpA6UhZRTZ+tKKRENyUslRS1f1IBLq//M9WFqv4LEiCGTN9ydnFTrpCNRwNjhS/M5D1b7Nm5vTpF1OpV68O0tnqh8oc+UDctCOB559xJ2AYQLxCvCnyQCNMOWpVwQ/BUjx5IobOR1zl/wu/1MOjrWxEBLp7tiPfQW78+/Cd16zyZ4NOW6AyR2L1Hw2KpHW/HJaOKA/kAbOycgVH6gl95kBr170nnVEMRYWPaMTQxZSWlsk3ev7bI8lvSj8yNNaXrpAHWCzffbubqwpMTIxo187FZNPSQiG/VN1QmZAA3I3HQldWFevXB/FQBmQl3N3b0sqf50tnFMOcWcu5RAPvHyMMLL+p3tS2ra10Vj48KCyioCPn6d8LfuUF4+zcitatf597P6obslit+FH64sdU9QFd+mRVK7G4QbiQk7EUHp4gfNYS1l29+zhT61ZNpSvkhZGhAdnaWgm/0pYX76VLKZR+M5MNvuqGrH6kJgFBkpNdQMu/2cWiFbHaGTN8yc3NXm0BCCw2TO+YOq0vv0bAY+XKA5StYlJdDry0hMwQjv+mjcGUIIX/Bvh2Jo8e7chUTRUG5ahf35g6CpFqJwgKhITEUHpaFht41YmXkpDoT0TNzYH9Z+lx6Z/cgDNqTE9qIqxVdTfQIMxnaWnG41gAWMn+B8Lo7p3qjcFqBSEfP37MD4hL1O5UBJhmN29kcPChPK00ZlxPDtSjR1ETwHCl/gPdqEkTMxa3AYERlJJyt1p1ZbUTEiGv68l32HCBAYHIEPJ/L0JmZg6dPn1ZWI+RbCTZ2zej117vr9FpUzDu0NnsO7grP0dGJCoykTKqMTNSrYRE8BnxWXQMw+rEik5Lu0cH9p2lgvx/hsBQ+XYu/Art3xvK12Msyutv+FKD+orlGOUEXI7Xpvfn7wBxflBIiDjhX2IxVgeqjZAQoyAIAty5uQV8YxDWgxGzepU/15/+XVTdSs/k6A0MHIQBEZgfObKHdFazwMJp3NiM3Lu35e+ClgPElZ9uR9ckqo2Q+blFdDQ4issw9PXrUt++LvT6jIF8rqCgkBYuWMONqE8TE3oRFQdAi+aN6dNP/Ph5deLd90Y/KWAGV54NjePnmka1EfL75X9wYRMwfER3ekfcEMxzmzV7CBs0D4XonDzxK84BgnsPB0RwtQGC40hP+Q7pQtYtKx4AqAlYW1uwZICOxtwdVNxVB1dWCyEzMrMoPDye62pQN4pIibW1OVerDRvhTr4DO/N1ubkP6PNPN1FU1FUKPhrJkRSUM3bsaEeTJ3vzNdqAeXOGkV1L4VeKBYhcJXS+plEthFzx7T66des+Zw/69Xcld4+23C4AC9DWtjHNnD2YWrVqypwZHX2Nvv7vdgo9HccGjqtba84xmggXQFtgZ9+UWgvrGYF0uCGxwseFf6lJaJSQyOBDJ4acvCSc+ocsIjt3tiebp8ZjorDZoY01Lfz3eJ6+WFRUzNYgLFyY/OjDcOnUWrpaO6BvUIeGD+9ObdrYsBt1MTqZjh+Lls5qBholJGKTG9cHcT4P3Og7sAuLyb9nDyA+PXs60dTp/dj5hsGDRdC1axvq08eZj2kbXFxbCRVhw4sPXIlsTFGR5qoINEZIiMVribfY8kQUp7mwOr16d2Rj4XmoLcQsqtXRdFpOuJKSUn5oI4zrGVD37u3I0dGWk+0JCTcpVIMWrMYICcNl354zrDvggw0Z2o1sW1gK3fjir2DRyJSJ2cbRhrk2LCyOF8Kt9CzpCu2Ch0c7zr4gVHjjRob4vWdZCmkCGiEk9Ma1xHTatesUv8Y46eHCkbeyqnw4UTf3tjRAWLHgXITvzoai4vs8FRY+kq7QHpg0MOJK+9atm3FkCoGL+HjV2g0VhUYICV9w984QNnAQzpo81Vsq3ZcuqAQo24AYbtjAmH1PFB/HxqDjWOXiBtnRo3t78vF2LYvB3smmVT8d0khtj9oJiWwGIjSBwqGHSEU+b9w4L64AVxQg/ozpA6l/fzcm/sWLSfTdN7voobBotQ0NzOpR81ZW1LSpOS/c6KhrlHU/Gy6mWqF2Qp47d4XWrgmgR8WPCX2Un30xlcs7lIW5VUMaMtyD+vR1YQs2Pj6V3pm/UjqrXYBf7DetLGCRL0Tsh+//Wml6TlWolZCFwvxOTk6ny5euc8qpmdBzIATETlWAYICPjxtHgVD1Dcd7x46T0lntATIijsKnbNnSiopLSujC+auUk4uJIeojploJGRaaQIf8IwRBi9mZf/udUSpVnMG/RHEVdKaeXi22gFf9eICHOGhTjSlUASI94yZ4cdgOrteqHw8Ky71QukJ+qI2Q6L/HhOLLl25weqq9U3MWOaoC+0714laAXpz7u3Uri5Z8tZ3dG20CjDlXNweOHwOBAecpKyuHHqtpwamNkIiNwiFGAbO1jTmNGecpS0QGBhNCe4OHdCNn55Z8DOGwvX+ceaZLCoPiUd2G4fG3BbE1DagSW/E9R0m9J8izYgumzHu5/Fpu6H0mID2XDail2bXzFIWHxVM9E0Pq0aM9TfbrK36cPGWKuElYFOjyOheeIBbLQw4SIEYLEY7ykRPHL9Lx49F0+tRlunw5hY+BS2A1q7tAqxyIG6NJ9nBgmd8LdwTbElo2NuUubzmhFkIGCj8vODiSMu7mkFP7FoIbe5G9g410Vh4YGOozZ2ZkZFNCXCpzI7gVuUA08uwUfiuKlzFrLiY6mYuYcb6lXRPOHSrb9FoV4H8YGuhTulhk8fHIUxZwKzsyPHLXGMlOSDSarl1ziDMA4BofH1eh9Hur5cZhRwAXVzs6eTyWdWTilTQ6ffoScyCsWnPzhtS8uSVXIOAmRkclUSOz+pwiMxLcLDNTPBew0DEkY/++MK59xf1xbGfLbe1YWHJB9ruLcoekpNtsiKBFDntpQBSqA1gc5mZl8VgYVNh4DAVaBoIL7ASxRo/pye1vU6b1e1K4vPKn/RwVKir6qwNMnQAh7R2a8aQtiFrMVcB+IXl58uYrZSUkYqooqEpPu8c31l0QsUdPJ+mseoAUF4yZ8uo13DikwBYtnkRvvzuSb+BYIdoxrgwcAEL/+ON+nr+jyRDfm2+PeNL+HnAwgs5HJPJzuSArIZd+vZ1SU+9x5AVWpZdXR+mMegBxunjRelojRDmsY4haDDb690cTeOujciBz7+fnzTMNIB1Qpe5/IPxJzZAmgAJqpLgwA/bixWQe+faoWL4QoyyExMLOvf+AsxLIUGDIUOfODrxLqjoATkI25c25P7BJD+gLIi76fBJN9OvDrQN/R209PVqxch6Zi+8Gzty96xSdPBlN+QWa8z9nzRn8pBriaFAUBQXKV9sjCyFLSkpo2bIypxw3GboJO6BWNRRXESBCUaT86ScbKCYmmfN9sACX/N8M8vF2Y2Pmee4F7ApLC1MWcVZNzFgN7Npxmg4HaG4IEiaEQF+WVdzdoviEG7Jxpcp3GjoKpQ3BR6NY/yDqj+EJuFlyA42mR45E0PfL91BsbApbgfDTsPGKp2dHoYNAxBf/JJzDZtbu7o4cD0VWJujIBQrTUCYfhcy+vl04Bgu/Enry+NGL0lnVoDIhwYVbNx/jKApz47gehNoVWGhyAnU+B4QJv+G3IOHaJDGHYSoV9GHPXh1YDypizpsJjsVWuqhFRVctXJKgIPi8munbwKgYqBzcH6gHBE0QWFcVKhESvhrm6yByAWA4EbIbFpaVb92nDJCY3r/3LG3bepz9U7aI3dvS9BkDaMgwd4UI+DRgyY4Y0Z0c7JvxVJLQM3H8G9SdagLMhI6GSwZi5gt7Aj4vRtSoCpUIifjhIf9w5haML8NAd+umFjz6Sy5gOCHaBLb9fpzLIsFRcC8mT+lLvoO6SlcpBxDe27sTVx2gtxKTujCfJyLiqnSFeoGCMlixdYSBdj3pDgX4n2NLXxVUmZDIfmME9iHxJXBjmrewZCMHA/zkAkQPBgNu3XKc9TCm//f1duHp/169naWrqob6psbUu68zT7WCSwLj47dfD/OiVDesrMyoQ0c7DtVBNaHNALFgVVBlQiYn3eLyDbgbkPeTJvXlmk5lxdzzgNwiJkyt+H4vcyJ6ImHUDB3uQa/P9GWLWA6g0NlngBuLOXRBQ/cyd2hAxHbv0Y7TcbWEhY2xMhvWH1EpQFElQsI6RYVY8JGynVAhnqb8y6dKJRx/B4gIkf3RwnU8HxV62ESY69j2Ft1asPjkRB9vZyGm+7Cjjnk/P4jFc/d2jsqirjJgAgl6XpCtAVeii+t5PaGKokqExD9FKA778SM19Nb8EdIZ1QBOwKbTkyd8xekprNB69Yzoy6XTafxELw40yA0DfX3ycG9P08RCBEPk5RfS3LnfU6FQHeoG3CC0zeN3QqR/+d+t0hnloTQhHwoOgSMOwwBZBTu7pjRoSDfpbNXxsLCYggKjaM7s5U9mA2AU2boN71GvXs4840ZdAHf06+/GLQngxKtX02jtz/6UlanecZ7wtTt0sGOuRI8LImPFj0p4QSkLpQkZKMx0NKgiwoL0zBtC5Kma3UAucfv2E7Rs2TZ+DnGN3cNXr3mH2jjAJ1XvZCnoKXuhJ+e9OZyjLhDv27ad4AULo05dgD2BSA+qCMCVDx48oh9W7OVGX2WhFCFzsvIpOjKJLSwYNijlx/hLVYAJHZs3BtNG8Ui/lcW6qo+wJrEvR5njrF4ilgOJalSJo+EWQP5y1coDbDmrYoRUBlji6BmBW4X/g2A+dKWy/1MpQgYFRdGFC4lsgNg7WNPwER4qZbrRuLp5UzDtEz4cwmUWlg1omPjMGW8M4qnFmirJKAcWZ39hxaI0pSxLksI+rKquQUWAxQ8DDr0wANQKwoaY6qUMFCYkcn4hp2LYeTY1NeGBeoipVhUITf2+5RiX/yNyY9vckkaM6EHjJ/TmyEt1gBPVws2ZLqxj/IW+hBqJikriNJm6gGgPdvpB9T2q7PbuCaWMezlK6UqFCYkflBCfSo8eFnNeDz5QVUdch4TEsjiFe4GySczKwXQOWHDqmOqoDMoT01hUZqb1BIdkUWpqhloJiVpfNP6UBzni424IFXZNcKXiswgUIiQGGKGdDRuzwN3AUFvEOpUFshUYrwJf7cSJWL45DkJEj5/gxcW8LVpoz0ZiGFDo09+V46LIIaI4Wp1Af+WUad6cIcFYNiQI0N2tKBQi5MH94XTz5j22VF07O5CLa2uOEyoKKG74ZTEXk+mTj9dzzQwsQxgzM97w5TlyMMG1CfVNjeiDj8bRkmUzudoBC1idwEKBuoJEgn6+EJnIM9oVlQSVEhKm8OaNQSwCIcNhUWJHOUVRTsTI89do/ps/iVV2m40YcN+ixZN5DJjcpYFyoZ6RES8wTW7RO2PmQDa6kOdFdToWvSKokJBQ9iu+20vZOQVMEN/B3chZGCLKWJN5+QXkH3CW5s1d/qQSHDsQrFz9FnXp0kbWTElNAAITCISg/ggGIbhSkXDhCwmJXehy8/Jp546T7G6gAgyDGFoLcagoYOH+vPIQffXFdm6rg8gYIMz73zYu4OJiOQLsNREoIEPdEUKgmNkTciJGOvNivJCQuYILv1m6mzupYAb/67UBzEmK3nxsDf/zKn/eXbzo4SMurZgyxZsWferHolRHxBcDu8za2qCwug7bFdiTq7IAwXMJCesSUxpRAoEPQP8+OqnMK9lzsRzHj0bTmtX+XLqPTcbw/pnCqEGGBDpHR8SKAZ08ZKg7Tz55UPiIy1HOVVJF8FxC3rmTLZz149xHAUyd6sPRB0ViqvuEM4sR1Zgzg6mP2Ipo+usDuSQDwWkdFAO4ElY9dCXKQTBFsyKu/AchkWCFQwpuAuPAUUVWvn4lPf9wTbZtPUFbtxyjSGE6Y1MWGDNTp/nwvPHyPkEdFANyvIjBIjGRlZXPRc2x4vEi/GPfD3QvYesgzAuHCER38JixnuyovghFD4uFe5HIpRLI7ANt2ljToEHdOG5pbKI5870mAVX7mzYEcVcZCtqGCan23oKxz1VNzxASIzQRwVm2ZAc7onjDhIm9yRCZ/+e9WRzCmzHwAAPawYX4NIScwI2t7Zty/FKHqgH3P+JcAtdG4b52dG5JXy+dSS2eUyXxDCGxgRe4Spu3oH2VAUNx1Kge9O4HY6Qjf+EZQv6x+zTn4OA36qB9QJezra0lbdi8UDryF/6hI3V4OaFTYDUEOkLWEOgIWUOgI2QNgY6QNQQ6QtYQ6AhZQ6AjZI0A0f8Dase9g+bpPXMAAAAASUVORK5CYII=">
          <a:extLst>
            <a:ext uri="{FF2B5EF4-FFF2-40B4-BE49-F238E27FC236}">
              <a16:creationId xmlns:a16="http://schemas.microsoft.com/office/drawing/2014/main" id="{34581CAE-13D6-478F-8F31-4E528C018237}"/>
            </a:ext>
          </a:extLst>
        </xdr:cNvPr>
        <xdr:cNvSpPr>
          <a:spLocks noChangeAspect="1" noChangeArrowheads="1"/>
        </xdr:cNvSpPr>
      </xdr:nvSpPr>
      <xdr:spPr bwMode="auto">
        <a:xfrm>
          <a:off x="12433300"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28</xdr:row>
      <xdr:rowOff>0</xdr:rowOff>
    </xdr:from>
    <xdr:to>
      <xdr:col>7</xdr:col>
      <xdr:colOff>304800</xdr:colOff>
      <xdr:row>29</xdr:row>
      <xdr:rowOff>123825</xdr:rowOff>
    </xdr:to>
    <xdr:sp macro="" textlink="">
      <xdr:nvSpPr>
        <xdr:cNvPr id="2050" name="AutoShape 2" descr="data:image/png;base64,iVBORw0KGgoAAAANSUhEUgAAAHIAAAB2CAYAAAAUTMdrAAAAAXNSR0IArs4c6QAAAARnQU1BAACxjwv8YQUAAAAJcEhZcwAADsMAAA7DAcdvqGQAABmDSURBVHhe7V0JWI1527+JNqFUQoUoIUpZiggJ2fc1vGMY2zdjVuOda4xZrvedGXzfzBgzg2HM2Mc61hRlCylRKSpSorKktCpK8/1/d0+GGeqcznNOR87vus7VOc/znNM5z/2/9+Vf608B0uGlR23prw4vOXSErCHQEbKGQEfIGgIdIWsIdISsIdARsoZAR8gaAh0hawh0hKwheKVDdPm5hXTsaBSdOBkjHVENQ4d6kLuHIxkZG0hHNIdXmpCJV9Np3doA2rPnjHRENbzz7mgaN96LzBqZSEc0h1eakBfOJ9Kv6wIpOCiS6tc3Ise2tmRsVDk3lZaWUl5eIUVHJ0lHiFq1akKz5w4l736dqF49Q+mo5qAjpETIVq2b0qzZg8nW1lI6+3w8Limlexk5FBR8gfwPnuNjeM/Ysb1o8NBuZG1jwcc0DZ2xI8HISJ8cHKzJ1c3+hQ9nl1ZkY21BGbez6UjgBX5f48amNGZsTxoxqke1ERHQEVIJZGfl05GA8/S/3+ykkselZGJiSJMn96UJk/pQYytT6arqgY6QSiD0bBz9tPoAFZc8Jn39OjRlSj+aPnMgNWxYT7qi+qAjpBJo0MCYmjZrxM9LBDGPHbtIhYUPSRvMDB0hlUA3d0d66+2RbNw8FqL12rV0mjn9W0q9mVHtxNQRUgkYGupT166O9NHHE5mY4MorV1Lps8UbKf7yTfqztPqIqXM/JPfD3LwBeXRvRxYWDaWzL8aDB0UUeeEaJSam8WsDg7rk6elEM2cNIpdOrahWrVp8XJPQEVIipJ5ebeGCGFDdunrS2YqBu5adnS+9KnNf5v3PMBo52pMXhabxSotWY2MDJh4AwiBi8/BhsUKPR4+K+f3lD0NDA7EY9EjzvFiGV5ojYaT8sjaAtv1+giwtG1LPXk5MkKoAYbmBvl2oXfvmVLu2TrRqFE8TspNra/rmu9nUpEmZe/GyQWe11hDoCFlDoCNkDYGOkDUErzQhY2KuU3zcTX6enHSbln69g8LOxvPrlw2vpNWKn7xjewjt2xtKCfE3qaCgSLgMtdmFaGlnRT0823OSudzHfBnwShLywP4w2rLpKMXF3eDgNwhYt24dun8/j0pL/+Rk8ajRnjRlaj9qZF5fepd245Uj5OlTl2j1qoN0KfY6R3PcOjtQ9+5tmZDXU27TgX3hlJ9fyGG2N98aTv0HdH4piCkLIfER9+//FXesCkoFZ+jV0SMzM/VUoOE7Jl27RUuX7KDzEVeouPgxdevmSH6C67x6dxB3ohbdvXuffvk5kHbtDKGiokccpfngwzHUuUsb0q9bV/ok7YTKhETc8fKlFLHCU6QjVUNxcQnXg7q4tOIbKCcgLvPyHtDy7/6gPbvP8HfG/5kzdwj19OrA+hHAnSh8UEQL3ltDIadiOU01c/YAGjuuNzW3teJrtBUqEzI9PZPmzlpBV6+mSkeqDpRPQNSt++196Yg8gDFzLDiKPlywll83a9qIFn3iR569nKiu+J9PA7fjTtp9mjjpS7p3L4csLU3p/QVjyXdQF6ojJIa2QmX3A7k3Q8O6z+Tg8BxEQSJWkUf5DQIHgCPkBD7zRspdWvTxb/waunD+u6PIravDP4gI4Ls3sWlEPXs6sRF05859irt8g+7cvi9doZ1QmSNLxduzc/Jo1NDPxQrO5RVtY2MpVnQfwV320lUVY/u2E7TnjzOcNejYsSVt3f6xdEZ1XBZE+PD9NZSUdItfz5k3lCb7eZOFRcU5w5y8fJoyYQldE3oVgfTZc4bQhEm9pbPaB5U5srZYwaYN69OOPYuoRYvGgrtqC3F7j/bvC6UbN+5SR2e7Sh9Nhairoyd/bAItAdu2HKPr1+8wp3UVxg2IaK6AFdrApB5f36hRfebKhCupdFuLuVKWuwdiWjRqSN+umMOGChKsycm32VeD043se0UPzt/JnMLLzi6gsLB4Cgg4z1ICFXCffT6VreKn1cCLgGumTffhAAHeH3r6Mh05XFaUrI2QjQ1g+dnbW9PChRPIWXAZLMUrV9Io5GQMXUlQ3RBSFmFn42jHtpNsrTY0rccGS4uWjXnhKAqoCCenluxTwqi7dOm6cFGypbPaBVnlmZ5kxiNagrIJlEOUCH/teUaFOhF5IZECDkWwXgQn9vR0Ip/+bk/cDEVRR0iWQUO6kGNbG3aP4GIFB0VJZ7ULshIyNiaZtu84SSkpd5gjnZxaUN9+nchKg+X0aLA5djSaIs5dEeKRyM6uCY2f2JtMBVdWBe3Fb3Dq0IJFclrqPQo9c5mysvKks9oDWQgJHXJViNEtm4+xv5aTU0Dt2jWn0WN7UV/vTmRsrJk2MyyeUyGxdOb0JcrMzOWmmiHDulGXrm2kK5QHIjqIALUXuh/RHkSH8D+0DSoTkv00YZ1u2hRM/gfDuW8QfqGjow1zAfRjeFhChY+01Ez6s1T6QBWQeDVNWMtnKT7+JnOQl1cHGj3GUzpbdXTu4kCuwpVCtRx05b69ZznIoE1Q2Y9EjPWXtYdo3dpA6UhZRTZ+tKKRENyUslRS1f1IBLq//M9WFqv4LEiCGTN9ydnFTrpCNRwNjhS/M5D1b7Nm5vTpF1OpV68O0tnqh8oc+UDctCOB559xJ2AYQLxCvCnyQCNMOWpVwQ/BUjx5IobOR1zl/wu/1MOjrWxEBLp7tiPfQW78+/Cd16zyZ4NOW6AyR2L1Hw2KpHW/HJaOKA/kAbOycgVH6gl95kBr170nnVEMRYWPaMTQxZSWlsk3ev7bI8lvSj8yNNaXrpAHWCzffbubqwpMTIxo187FZNPSQiG/VN1QmZAA3I3HQldWFevXB/FQBmQl3N3b0sqf50tnFMOcWcu5RAPvHyMMLL+p3tS2ra10Vj48KCyioCPn6d8LfuUF4+zcitatf597P6obslit+FH64sdU9QFd+mRVK7G4QbiQk7EUHp4gfNYS1l29+zhT61ZNpSvkhZGhAdnaWgm/0pYX76VLKZR+M5MNvuqGrH6kJgFBkpNdQMu/2cWiFbHaGTN8yc3NXm0BCCw2TO+YOq0vv0bAY+XKA5StYlJdDry0hMwQjv+mjcGUIIX/Bvh2Jo8e7chUTRUG5ahf35g6CpFqJwgKhITEUHpaFht41YmXkpDoT0TNzYH9Z+lx6Z/cgDNqTE9qIqxVdTfQIMxnaWnG41gAWMn+B8Lo7p3qjcFqBSEfP37MD4hL1O5UBJhmN29kcPChPK00ZlxPDtSjR1ETwHCl/gPdqEkTMxa3AYERlJJyt1p1ZbUTEiGv68l32HCBAYHIEPJ/L0JmZg6dPn1ZWI+RbCTZ2zej117vr9FpUzDu0NnsO7grP0dGJCoykTKqMTNSrYRE8BnxWXQMw+rEik5Lu0cH9p2lgvx/hsBQ+XYu/Art3xvK12Msyutv+FKD+orlGOUEXI7Xpvfn7wBxflBIiDjhX2IxVgeqjZAQoyAIAty5uQV8YxDWgxGzepU/15/+XVTdSs/k6A0MHIQBEZgfObKHdFazwMJp3NiM3Lu35e+ClgPElZ9uR9ckqo2Q+blFdDQ4issw9PXrUt++LvT6jIF8rqCgkBYuWMONqE8TE3oRFQdAi+aN6dNP/Ph5deLd90Y/KWAGV54NjePnmka1EfL75X9wYRMwfER3ekfcEMxzmzV7CBs0D4XonDzxK84BgnsPB0RwtQGC40hP+Q7pQtYtKx4AqAlYW1uwZICOxtwdVNxVB1dWCyEzMrMoPDye62pQN4pIibW1OVerDRvhTr4DO/N1ubkP6PNPN1FU1FUKPhrJkRSUM3bsaEeTJ3vzNdqAeXOGkV1L4VeKBYhcJXS+plEthFzx7T66des+Zw/69Xcld4+23C4AC9DWtjHNnD2YWrVqypwZHX2Nvv7vdgo9HccGjqtba84xmggXQFtgZ9+UWgvrGYF0uCGxwseFf6lJaJSQyOBDJ4acvCSc+ocsIjt3tiebp8ZjorDZoY01Lfz3eJ6+WFRUzNYgLFyY/OjDcOnUWrpaO6BvUIeGD+9ObdrYsBt1MTqZjh+Lls5qBholJGKTG9cHcT4P3Og7sAuLyb9nDyA+PXs60dTp/dj5hsGDRdC1axvq08eZj2kbXFxbCRVhw4sPXIlsTFGR5qoINEZIiMVribfY8kQUp7mwOr16d2Rj4XmoLcQsqtXRdFpOuJKSUn5oI4zrGVD37u3I0dGWk+0JCTcpVIMWrMYICcNl354zrDvggw0Z2o1sW1gK3fjir2DRyJSJ2cbRhrk2LCyOF8Kt9CzpCu2Ch0c7zr4gVHjjRob4vWdZCmkCGiEk9Ma1xHTatesUv8Y46eHCkbeyqnw4UTf3tjRAWLHgXITvzoai4vs8FRY+kq7QHpg0MOJK+9atm3FkCoGL+HjV2g0VhUYICV9w984QNnAQzpo81Vsq3ZcuqAQo24AYbtjAmH1PFB/HxqDjWOXiBtnRo3t78vF2LYvB3smmVT8d0khtj9oJiWwGIjSBwqGHSEU+b9w4L64AVxQg/ozpA6l/fzcm/sWLSfTdN7voobBotQ0NzOpR81ZW1LSpOS/c6KhrlHU/Gy6mWqF2Qp47d4XWrgmgR8WPCX2Un30xlcs7lIW5VUMaMtyD+vR1YQs2Pj6V3pm/UjqrXYBf7DetLGCRL0Tsh+//Wml6TlWolZCFwvxOTk6ny5euc8qpmdBzIATETlWAYICPjxtHgVD1Dcd7x46T0lntATIijsKnbNnSiopLSujC+auUk4uJIeojploJGRaaQIf8IwRBi9mZf/udUSpVnMG/RHEVdKaeXi22gFf9eICHOGhTjSlUASI94yZ4cdgOrteqHw8Ky71QukJ+qI2Q6L/HhOLLl25weqq9U3MWOaoC+0714laAXpz7u3Uri5Z8tZ3dG20CjDlXNweOHwOBAecpKyuHHqtpwamNkIiNwiFGAbO1jTmNGecpS0QGBhNCe4OHdCNn55Z8DOGwvX+ceaZLCoPiUd2G4fG3BbE1DagSW/E9R0m9J8izYgumzHu5/Fpu6H0mID2XDail2bXzFIWHxVM9E0Pq0aM9TfbrK36cPGWKuElYFOjyOheeIBbLQw4SIEYLEY7ykRPHL9Lx49F0+tRlunw5hY+BS2A1q7tAqxyIG6NJ9nBgmd8LdwTbElo2NuUubzmhFkIGCj8vODiSMu7mkFP7FoIbe5G9g410Vh4YGOozZ2ZkZFNCXCpzI7gVuUA08uwUfiuKlzFrLiY6mYuYcb6lXRPOHSrb9FoV4H8YGuhTulhk8fHIUxZwKzsyPHLXGMlOSDSarl1ziDMA4BofH1eh9Hur5cZhRwAXVzs6eTyWdWTilTQ6ffoScyCsWnPzhtS8uSVXIOAmRkclUSOz+pwiMxLcLDNTPBew0DEkY/++MK59xf1xbGfLbe1YWHJB9ruLcoekpNtsiKBFDntpQBSqA1gc5mZl8VgYVNh4DAVaBoIL7ASxRo/pye1vU6b1e1K4vPKn/RwVKir6qwNMnQAh7R2a8aQtiFrMVcB+IXl58uYrZSUkYqooqEpPu8c31l0QsUdPJ+mseoAUF4yZ8uo13DikwBYtnkRvvzuSb+BYIdoxrgwcAEL/+ON+nr+jyRDfm2+PeNL+HnAwgs5HJPJzuSArIZd+vZ1SU+9x5AVWpZdXR+mMegBxunjRelojRDmsY4haDDb690cTeOujciBz7+fnzTMNIB1Qpe5/IPxJzZAmgAJqpLgwA/bixWQe+faoWL4QoyyExMLOvf+AsxLIUGDIUOfODrxLqjoATkI25c25P7BJD+gLIi76fBJN9OvDrQN/R209PVqxch6Zi+8Gzty96xSdPBlN+QWa8z9nzRn8pBriaFAUBQXKV9sjCyFLSkpo2bIypxw3GboJO6BWNRRXESBCUaT86ScbKCYmmfN9sACX/N8M8vF2Y2Pmee4F7ApLC1MWcVZNzFgN7Npxmg4HaG4IEiaEQF+WVdzdoviEG7Jxpcp3GjoKpQ3BR6NY/yDqj+EJuFlyA42mR45E0PfL91BsbApbgfDTsPGKp2dHoYNAxBf/JJzDZtbu7o4cD0VWJujIBQrTUCYfhcy+vl04Bgu/Enry+NGL0lnVoDIhwYVbNx/jKApz47gehNoVWGhyAnU+B4QJv+G3IOHaJDGHYSoV9GHPXh1YDypizpsJjsVWuqhFRVctXJKgIPi8munbwKgYqBzcH6gHBE0QWFcVKhESvhrm6yByAWA4EbIbFpaVb92nDJCY3r/3LG3bepz9U7aI3dvS9BkDaMgwd4UI+DRgyY4Y0Z0c7JvxVJLQM3H8G9SdagLMhI6GSwZi5gt7Aj4vRtSoCpUIifjhIf9w5haML8NAd+umFjz6Sy5gOCHaBLb9fpzLIsFRcC8mT+lLvoO6SlcpBxDe27sTVx2gtxKTujCfJyLiqnSFeoGCMlixdYSBdj3pDgX4n2NLXxVUmZDIfmME9iHxJXBjmrewZCMHA/zkAkQPBgNu3XKc9TCm//f1duHp/169naWrqob6psbUu68zT7WCSwLj47dfD/OiVDesrMyoQ0c7DtVBNaHNALFgVVBlQiYn3eLyDbgbkPeTJvXlmk5lxdzzgNwiJkyt+H4vcyJ6ImHUDB3uQa/P9GWLWA6g0NlngBuLOXRBQ/cyd2hAxHbv0Y7TcbWEhY2xMhvWH1EpQFElQsI6RYVY8JGynVAhnqb8y6dKJRx/B4gIkf3RwnU8HxV62ESY69j2Ft1asPjkRB9vZyGm+7Cjjnk/P4jFc/d2jsqirjJgAgl6XpCtAVeii+t5PaGKokqExD9FKA778SM19Nb8EdIZ1QBOwKbTkyd8xekprNB69Yzoy6XTafxELw40yA0DfX3ycG9P08RCBEPk5RfS3LnfU6FQHeoG3CC0zeN3QqR/+d+t0hnloTQhHwoOgSMOwwBZBTu7pjRoSDfpbNXxsLCYggKjaM7s5U9mA2AU2boN71GvXs4840ZdAHf06+/GLQngxKtX02jtz/6UlanecZ7wtTt0sGOuRI8LImPFj0p4QSkLpQkZKMx0NKgiwoL0zBtC5Kma3UAucfv2E7Rs2TZ+DnGN3cNXr3mH2jjAJ1XvZCnoKXuhJ+e9OZyjLhDv27ad4AULo05dgD2BSA+qCMCVDx48oh9W7OVGX2WhFCFzsvIpOjKJLSwYNijlx/hLVYAJHZs3BtNG8Ui/lcW6qo+wJrEvR5njrF4ilgOJalSJo+EWQP5y1coDbDmrYoRUBlji6BmBW4X/g2A+dKWy/1MpQgYFRdGFC4lsgNg7WNPwER4qZbrRuLp5UzDtEz4cwmUWlg1omPjMGW8M4qnFmirJKAcWZ39hxaI0pSxLksI+rKquQUWAxQ8DDr0wANQKwoaY6qUMFCYkcn4hp2LYeTY1NeGBeoipVhUITf2+5RiX/yNyY9vckkaM6EHjJ/TmyEt1gBPVws2ZLqxj/IW+hBqJikriNJm6gGgPdvpB9T2q7PbuCaWMezlK6UqFCYkflBCfSo8eFnNeDz5QVUdch4TEsjiFe4GySczKwXQOWHDqmOqoDMoT01hUZqb1BIdkUWpqhloJiVpfNP6UBzni424IFXZNcKXiswgUIiQGGKGdDRuzwN3AUFvEOpUFshUYrwJf7cSJWL45DkJEj5/gxcW8LVpoz0ZiGFDo09+V46LIIaI4Wp1Af+WUad6cIcFYNiQI0N2tKBQi5MH94XTz5j22VF07O5CLa2uOEyoKKG74ZTEXk+mTj9dzzQwsQxgzM97w5TlyMMG1CfVNjeiDj8bRkmUzudoBC1idwEKBuoJEgn6+EJnIM9oVlQSVEhKm8OaNQSwCIcNhUWJHOUVRTsTI89do/ps/iVV2m40YcN+ixZN5DJjcpYFyoZ6RES8wTW7RO2PmQDa6kOdFdToWvSKokJBQ9iu+20vZOQVMEN/B3chZGCLKWJN5+QXkH3CW5s1d/qQSHDsQrFz9FnXp0kbWTElNAAITCISg/ggGIbhSkXDhCwmJXehy8/Jp546T7G6gAgyDGFoLcagoYOH+vPIQffXFdm6rg8gYIMz73zYu4OJiOQLsNREoIEPdEUKgmNkTciJGOvNivJCQuYILv1m6mzupYAb/67UBzEmK3nxsDf/zKn/eXbzo4SMurZgyxZsWferHolRHxBcDu8za2qCwug7bFdiTq7IAwXMJCesSUxpRAoEPQP8+OqnMK9lzsRzHj0bTmtX+XLqPTcbw/pnCqEGGBDpHR8SKAZ08ZKg7Tz55UPiIy1HOVVJF8FxC3rmTLZz149xHAUyd6sPRB0ViqvuEM4sR1Zgzg6mP2Ipo+usDuSQDwWkdFAO4ElY9dCXKQTBFsyKu/AchkWCFQwpuAuPAUUVWvn4lPf9wTbZtPUFbtxyjSGE6Y1MWGDNTp/nwvPHyPkEdFANyvIjBIjGRlZXPRc2x4vEi/GPfD3QvYesgzAuHCER38JixnuyovghFD4uFe5HIpRLI7ANt2ljToEHdOG5pbKI5870mAVX7mzYEcVcZCtqGCan23oKxz1VNzxASIzQRwVm2ZAc7onjDhIm9yRCZ/+e9WRzCmzHwAAPawYX4NIScwI2t7Zty/FKHqgH3P+JcAtdG4b52dG5JXy+dSS2eUyXxDCGxgRe4Spu3oH2VAUNx1Kge9O4HY6Qjf+EZQv6x+zTn4OA36qB9QJezra0lbdi8UDryF/6hI3V4OaFTYDUEOkLWEOgIWUOgI2QNgY6QNQQ6QtYQ6AhZQ6AjZI0A0f8Dase9g+bpPXMAAAAASUVORK5CYII=">
          <a:extLst>
            <a:ext uri="{FF2B5EF4-FFF2-40B4-BE49-F238E27FC236}">
              <a16:creationId xmlns:a16="http://schemas.microsoft.com/office/drawing/2014/main" id="{AFC19CDC-99AD-4DC5-97BC-F35FB27BDC8D}"/>
            </a:ext>
          </a:extLst>
        </xdr:cNvPr>
        <xdr:cNvSpPr>
          <a:spLocks noChangeAspect="1" noChangeArrowheads="1"/>
        </xdr:cNvSpPr>
      </xdr:nvSpPr>
      <xdr:spPr bwMode="auto">
        <a:xfrm>
          <a:off x="12433300"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xdr:colOff>
      <xdr:row>0</xdr:row>
      <xdr:rowOff>0</xdr:rowOff>
    </xdr:from>
    <xdr:to>
      <xdr:col>6</xdr:col>
      <xdr:colOff>0</xdr:colOff>
      <xdr:row>6</xdr:row>
      <xdr:rowOff>44982</xdr:rowOff>
    </xdr:to>
    <xdr:pic>
      <xdr:nvPicPr>
        <xdr:cNvPr id="4" name="Picture 3">
          <a:extLst>
            <a:ext uri="{FF2B5EF4-FFF2-40B4-BE49-F238E27FC236}">
              <a16:creationId xmlns:a16="http://schemas.microsoft.com/office/drawing/2014/main" id="{D7A4711A-0F1A-4C1D-B54D-3557785325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0850" y="0"/>
          <a:ext cx="1219200" cy="1226082"/>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75</xdr:row>
      <xdr:rowOff>0</xdr:rowOff>
    </xdr:from>
    <xdr:to>
      <xdr:col>0</xdr:col>
      <xdr:colOff>304800</xdr:colOff>
      <xdr:row>76</xdr:row>
      <xdr:rowOff>120650</xdr:rowOff>
    </xdr:to>
    <xdr:sp macro="" textlink="">
      <xdr:nvSpPr>
        <xdr:cNvPr id="3073" name="AutoShape 1" descr="data:image/png;base64,iVBORw0KGgoAAAANSUhEUgAAAGYAAABnCAYAAADygzfHAAAAAXNSR0IArs4c6QAAAARnQU1BAACxjwv8YQUAAAAJcEhZcwAADsMAAA7DAcdvqGQAABB9SURBVHhe7Z17jFXFHcdHERdQEGRBYalaqMLSYtdGoUWLCez+U40F/KO2VUBrtHGxpjUqYFJbEwE1Vlt3jY9WHvZh29RFI6bJgra12rDWgGAFbAC1rCKur8UX6ELPZ+75XWan59y9Z86c3bPp/STknnvv3ntn5ju/x/zmnMMRhwJUhdxxZPhYIWdUhMkpFWFySkWYnFIRJqdUhMkp/SJdXr9uo9q29T/hs2SMrRmppk6bqGpqqsNX+ge5FmZf50dqYWOzeq5te/iKG0OHDlaLllyk5sw9O3wl/+TalTXd/VhqUWDfvo/VjYtXqPb2jvCV/JNri5l25tV6UJnxqx66Xk2q/Vz4TvksWfSgWtPyrD5etORbat78Bn2cd3JtMYgCS5df5iQK8NmJkwqf3ddZ+L7+QL/IyoYOGxIeuTEs5ef7gkq6nFMqwuSUijA5pSJMTukXwqx55JnwKDlUDLZtfS181n/I9Tpmzjd/qrZvK5RiZs6qU7W1J+njJKxe1VpMu+9ublSz6s/Qx3kn18K0Bav+BZfcHj5Lx1lTJwaL1OvCZ/kn90VMxFm9slWXZmTmJ2Hs2JG6RjZvfn3q9VBvknthemLyxMvDI6Ve2v7L8Kj/k3nw70+Fw57ozb5kZjFkQ013P6qeXL9JFyFnzzlbLbz6Amd3gksju+J729vfVu27O9Trr78dvtsdfm9SkCjwSMJAnY1/LnsybD1Q5V7T8ox2pbPnTNeFUNfaXblkIgyDN/+S2/4nJlBMXB0E4HLEYXayQbZ+3SYvpX8g3pCVEXPKGVhEmRckH5IZCmmq3eXiXRhTFDrABhUDK6X3nsRpCdYs/G2cGGRXNTUj9exnd7JmXLXO3FaGGReDSRsAK4uzLEkKZs+dHmlJtihYCr+9fOnDxb5lKY53YeYHnWFQ7Yab+yK2OAzC6lXrtCj2IDIYs+rr1NSpk5wHAetr27BdtwsrtC2ZQW8M3KwIFCUK2wdgTrwsU3CvwjAADTMX6WNm8NSg4SamOLcsu1TPWMRoDny4KQized6CejUniEtZpLgFF7mx2BYBARYHFr4ueI8dT3lNRBHM9VXrk8udYldPZCZM3G7hwquadEJwyiknqFGjh3dzWcxAZq4tqMBM3hrMYpIA2fRikAT53NBhheBfG1hmKWFp75pHnu1WHcDSBw+uUnv3vqerDU33LNSvm/D3y5f+Xh/3C2FABh7EKkzM9wVc2+IbL4oURGY3riguCyuFBHzOlIkrxyD4siB22BY049wp6t77rwmfFcDCS1mTLzIN/mCKc92196u1j7fpY2B2YiG2ZTGTcW9R8UBAzKidyc5gkO0sSuD3EMeMJya0fXHgbs3Pn3POF9X9v/qhPjZF6XfBH2xxGhdeoF2W6XYY2KZ7GrsNEO8jiJ2RMeuZ8bi6cs8RMwN+lLWVcpu0obnpsfCZUrWTT1IzZ9YVX8taFMhEGLDFMbFdQJQrkdntazFHe4gNthVKwLdj0V+e2qyubmxSXV0Hw1cK9IYokJkwwKz9+Z0t2n3Jz9hxh4EiW5PBouOIkVXRUVJzO+AzUewY9Pw//x2I06zee+8D/Xz8hDHqvgeuySTY22QqTKl4E2Ull8yrT1W2SQK/T6nlodXrwleirYe/M9c0vXVuWmbC0CE2usS326KYnSWGLL31stg0OUuIa0tueLDYzqjKhN3eqGzTN5kJIxUAMDtiZz5xPj4pnfvfVMOqTgifJYOBp02SxseJUz/zBm39/Tb4m1kN7ok1CpidA7I1MqM0bH2rVT256xeq69Bn6gvHn6O+ceqN4TvJWXbLw0XXFiWO6Zqx8pZHb0o9oeIY8JOA8NgLuAbJ9UlJ77jzSn0s7sB0bfMWpPPVm/asUU+90qQOqULm9M7Hr2nLmXD8dP08KV+f8SVdGMVy3u7oVE8//aI677ypqqpqoH6/etRxqrr6OP0+4nR0vB+7aE2Ld2HmX3x70dwf/sOSYqeuuPwutfmFnfrYh49u3XGHev6NP4bPDtPx0U61v+tDdfLwM8NXksH+DSWdvz/9Ly3OC0GbzbbyPtnmtsAV8++sjK698bqDaRYjST/FzM1FIzHFhyhbOwoup3rIeP0Ixw0aox+xJFycK2RdtBNoN+030TExmHhA4pAF3oTBVbE2AFyYmDh+WeINr6etLdmiXDj5Nn0MM06+sihU686fqR3v/kMfu0A7iTNA++mHwISTfjARbeF84E0Y1iQS1Jcuv1Q/AtkOFBZxh193IUqUqgHH6Ocw8MjB6vzTfqyODl/j798KXJsrlIzEMqQfAhOPiQZ6sRpMTJ94EYZGsYIHXID4XBosaXFc4bBcNuz+dUlRBFJmsaIDQaxBHGKOC7RXskb6QRHTRN5jQra0uJ8tGoUXYShxiLUUGxuIJSbOzEqzWsYlbWj/jT4uJYowKvibhvE/0sckA3975V597ALtFsvQ28qGZbAgLlrNysKk8YUXYWQmsbEkVsEMssVygfSXWQ+4qJ5EEWpHNaja6np9jKWliTelLIOaHhBrxGv4ILUwNEYyMTPbkhnEjEpTann85Zu1S4IoURAujhmnfF8NrRqtj9O4tFKWQaxhsQm2q0uDF2FAdgrBFEtmlAvEFVwRfGXMhdpF2ZQSBhEbxl+rjxE3nUuLtwzpt154ekoCvAkjjYMosZLCgEtcgRf3/tkpwzLXM7i03Z2bw2fJMC3DFsb0FOZmYBpSCUNuL3GEnUUhSqykYC0mzPjfbWlMtHA00+sBRxylHze0d//eJEh/bGEoZopo7Jb6IJUwbW3bwqPDjWbGiFizGtytRQZ0Ws131dzaWw+vTYKFoy2aMG7Y6fqRWPJbRAy/gyRg5ud/oI/bO7e4W03YH/pnLjhBJmZuLAYkMMJzxoxxDfoy8IhRN2aOHnACvwRyXJxkajaI8qeXri/GJkRpmHCtztIOf97Nasz+mJMSZAxk3ZaWVMJsDYWZFJYuYGt4WZ0pVhIYWJnpZ5w4u5iFEfi/M+WeYsmFv8EqPj1YsE6IE0X4as3F+hGrca0ISL9sl2Ve7ebDalIJI7OjZlzBvwJn4oOrtZgxhFlugkhYjqxP9OLx1fv0MZQSBcYfP73oEje90aIfkyKTUPopmJtmnC+dFmdhzLSQsx4FEYvSuQs73i2cAzB+xNcidyR1ChwMeF1gTfD+J2/oRyglCvDZCcH3guuCUyZhlMuSBOB1SzQXnIXhVNVSmGIlATcDwweN1Y9xUEmWsotJnCjCycPP0o9keS7urFS/uPLAF6lcmSBuiw2kNJjZ0pa9T/Q4cLg6BBJ6EoXvYxta2PlO91NikxK3mOzzGGNj+92ktBvCfNr1sY4ZPYkjyQD0JArfJ+UdcLEYE9tryBaBD7wK44vRx5yqgzSDyGCmKUACCYUpCvEL9ncVTuTzhct9COLwKgxXeqVB6l4DBwzS2ZeIs/blm2NX/PtK1MqAz7Eo5Xv4vm9PaS7W3CSeucJlHiayVPCBZ2HSBb/OA4cHmcETcYDBjRKnVBFTRAG+h+/je6uPmaBfS4t96pJUPHzgRZioYOdy/5ZRQ7oPWLniREFlQERhxS+iQMeHO/SjC+X0y3UNZ+IsTNyPywkMLrc5lFX+/s8OB2gXccziJckBFQMRxcRMHMqlfXchwZF+mvhYWApeLMacRRJnXFJGWVCyUDQ3tcoRp2bYFP0ZWxQ+J4ILko1VHdX99XLgXDKIiqeyB8VJg2lJJYzUjWQWgWQm9sVH5VATVofBXmP0JM7BQ1068xJRECpKFMTbGWZ5E0YkP2NT+mVuc4BZbfax0EwlTJR1cGaikNRqsBhxLxv3rNGPJohz6Rmrin+DOHs+KFR5Oz7a1a0kc2Ft9LkBZo1M0uZyMfvD5e0mZkbWpzEGzFK3rIJplCy01rd231AqByrKwCBH7Zsw2FiCiPPq+8/rRxakUGr1j7WI4HG1uFJIf+iffaa/WFJU7HEhlTBxpe64nb5yMPdNzMqxiS2OwKZaqdU/+zyyyJQiaBJK7czKNoAPa4FUwphbqqYI0nDXU3pk3wSridutFHEGDxyun48YNE5NG1f4XBTEI85pBqxKdjvLhX5IcJ9tnXtNfJH37NjjSiphIMo6eE0E42TApGA1BG9gtzKuJIM4p48+Tx8POXqEfoyCLOyvofVhjZzWlBTpB/2yrUJOW8LFRVmTC6mFkTNE9MlwxnlV3HIE8L0uqTOnHRUzsCAFdq2X8Tmpk/F95592U2RSUAraLzFE+mVSysW5kloY052ZF7rq+8CESYDL2fByDjKDKfWyOLcWBYGeGMXnRBS+L2qh2RPSfvpDv0yYjHEuLg2phQHTOiSfp44kp5byulyikQR77YJbW7Fpvo4VUiOzS/c8R5AVGwt/B2lEod1iLdziy66PyWSMcnFp8HINJqmyXFtp3xhHbtHLbHvk0ZucCp2yopeFoSCCYREDjxykPj34iX5uQqAnpiR1X8DG39yg/fSLNJhrLk1wcXIXJt9XMnuxGGaRnM3PaaJmTFkWXuBD55YsWqGPk8Kgct0L55eZi0IE4R+YoiAYgiyoW6nTZxdRYOFVzcWKsfTDhItpAWvxKQp4u2rZtBoWnuYN1vDRclUZ18+kvaoMWHySTm95c61695PdOtsizaak7+KybMx7q0VdXY2Lk1tjZXHdvxeLgVIxhdelSkBnfZwVzzqEReJpI8/Vz0kWSLN9iELbRRTabYvCJJSEABfnWxTwJgzgzqQkQcPNwl5Tc2PxPS4393nJgk9ol1gC7aXdNlz2Jy5O7mHgG6/CgBlTdAfCGhoWpW9oEKbQiOOSRmcJMUPuUYAo9g0YAGuSO2hwcwmfmZiJd2FY13AjHCAb46JZgU5yq4+iVQVxR995KRTPhaqjji08Dig8usDvc+fBUnfFAJIa05qyshbwfgMG+HLdBF0G37VrT3FjSWpI3F2Cu01w1wlucMD7T6xtU5Mmn+SUSp947CSdTlMnE5GSwGBf8b271ObNu/TzOFFwy1dcfqc6cOAzbfUsCehLVmR2kx9mYak7FvF+f7gtFiCKeXuvlYFwWbkwITNhgM7H3RpLoM6U1xvJgS1KFqlxFJkKA3bHzLsxCVHWw2AxUIhkb0q5QDsQg4kgbYE4K4G+EgUyFwYobbCKFrdG2YbszR4M/D2ZmtSmBF2HCmIUawoey4lFDCpxju+Ku1kpgsSJTtosGRr0pijQK8IAVlHuXf0QEoHs2W1CkPZ9e1+wrbeUm8uSXhNGMEsd0FPARxxmPI/2rC8HBER8LK2nweU3WMvI7zB5yL58uNKk9LowwACYAZ8BYBb35CqYzfYt5HFXfA8zW85BKPcW8gIWSoHVdKGlYk9v0CfCAINs3ocSyhXIF5IQmBZMG0hOett12fSZMAIB37yLKzD7+R+aEMi3G2FCrAsslpTZjEX8ZpZpelL6XBiBLMgeLGAGM3uJEcQKl0HDMrj8m1hlWijkTRAhN8IIWBD/U6zpXkwQilNQuXpYsjLOFeYYAQRiD1e4xWVoJAWIUR+InidBhNwJI4jLiVuHuMDahf+9CQt0qcv1JrkVxobMCYuQhSOZWNSaRSwKsCou/yZDy7q25Zt+I8z/G973Yyr4oSJMTqkIk1MqwuSUijA5pSJMTqkIk1MqwuQSpf4LR4ZXLjoJMW0AAAAASUVORK5CYII=">
          <a:extLst>
            <a:ext uri="{FF2B5EF4-FFF2-40B4-BE49-F238E27FC236}">
              <a16:creationId xmlns:a16="http://schemas.microsoft.com/office/drawing/2014/main" id="{37CB6323-5B44-467E-8E22-3D96DB9494EE}"/>
            </a:ext>
          </a:extLst>
        </xdr:cNvPr>
        <xdr:cNvSpPr>
          <a:spLocks noChangeAspect="1" noChangeArrowheads="1"/>
        </xdr:cNvSpPr>
      </xdr:nvSpPr>
      <xdr:spPr bwMode="auto">
        <a:xfrm>
          <a:off x="0" y="930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19050</xdr:colOff>
      <xdr:row>0</xdr:row>
      <xdr:rowOff>0</xdr:rowOff>
    </xdr:from>
    <xdr:to>
      <xdr:col>5</xdr:col>
      <xdr:colOff>9525</xdr:colOff>
      <xdr:row>6</xdr:row>
      <xdr:rowOff>11631</xdr:rowOff>
    </xdr:to>
    <xdr:pic>
      <xdr:nvPicPr>
        <xdr:cNvPr id="3" name="Picture 2">
          <a:extLst>
            <a:ext uri="{FF2B5EF4-FFF2-40B4-BE49-F238E27FC236}">
              <a16:creationId xmlns:a16="http://schemas.microsoft.com/office/drawing/2014/main" id="{2570C19B-9FB4-45D8-B962-CD3E7BE80F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8850" y="0"/>
          <a:ext cx="1209675" cy="1205431"/>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9526</xdr:colOff>
      <xdr:row>0</xdr:row>
      <xdr:rowOff>1</xdr:rowOff>
    </xdr:from>
    <xdr:to>
      <xdr:col>4</xdr:col>
      <xdr:colOff>596901</xdr:colOff>
      <xdr:row>6</xdr:row>
      <xdr:rowOff>1703</xdr:rowOff>
    </xdr:to>
    <xdr:pic>
      <xdr:nvPicPr>
        <xdr:cNvPr id="3" name="Picture 2">
          <a:extLst>
            <a:ext uri="{FF2B5EF4-FFF2-40B4-BE49-F238E27FC236}">
              <a16:creationId xmlns:a16="http://schemas.microsoft.com/office/drawing/2014/main" id="{A43B2E31-3089-49F3-B7B4-7D28C23D53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3601" y="1"/>
          <a:ext cx="1200150" cy="1201852"/>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7714</xdr:colOff>
      <xdr:row>0</xdr:row>
      <xdr:rowOff>1</xdr:rowOff>
    </xdr:from>
    <xdr:to>
      <xdr:col>4</xdr:col>
      <xdr:colOff>352426</xdr:colOff>
      <xdr:row>5</xdr:row>
      <xdr:rowOff>183874</xdr:rowOff>
    </xdr:to>
    <xdr:pic>
      <xdr:nvPicPr>
        <xdr:cNvPr id="4" name="Picture 3">
          <a:extLst>
            <a:ext uri="{FF2B5EF4-FFF2-40B4-BE49-F238E27FC236}">
              <a16:creationId xmlns:a16="http://schemas.microsoft.com/office/drawing/2014/main" id="{E626444B-4565-4118-81BD-A02E6AF96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7839" y="1"/>
          <a:ext cx="1163862" cy="1145898"/>
        </a:xfrm>
        <a:prstGeom prst="rect">
          <a:avLst/>
        </a:prstGeom>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6350</xdr:colOff>
      <xdr:row>0</xdr:row>
      <xdr:rowOff>0</xdr:rowOff>
    </xdr:from>
    <xdr:to>
      <xdr:col>4</xdr:col>
      <xdr:colOff>609600</xdr:colOff>
      <xdr:row>6</xdr:row>
      <xdr:rowOff>7393</xdr:rowOff>
    </xdr:to>
    <xdr:pic>
      <xdr:nvPicPr>
        <xdr:cNvPr id="3" name="Picture 2">
          <a:extLst>
            <a:ext uri="{FF2B5EF4-FFF2-40B4-BE49-F238E27FC236}">
              <a16:creationId xmlns:a16="http://schemas.microsoft.com/office/drawing/2014/main" id="{59F7ECDC-3126-40B0-B179-2A3FBEAA0A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50450" y="0"/>
          <a:ext cx="1212850" cy="1210718"/>
        </a:xfrm>
        <a:prstGeom prst="rect">
          <a:avLst/>
        </a:prstGeom>
        <a:ln>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6350</xdr:colOff>
      <xdr:row>0</xdr:row>
      <xdr:rowOff>0</xdr:rowOff>
    </xdr:from>
    <xdr:to>
      <xdr:col>3</xdr:col>
      <xdr:colOff>1381125</xdr:colOff>
      <xdr:row>6</xdr:row>
      <xdr:rowOff>172209</xdr:rowOff>
    </xdr:to>
    <xdr:pic>
      <xdr:nvPicPr>
        <xdr:cNvPr id="3" name="Picture 2">
          <a:extLst>
            <a:ext uri="{FF2B5EF4-FFF2-40B4-BE49-F238E27FC236}">
              <a16:creationId xmlns:a16="http://schemas.microsoft.com/office/drawing/2014/main" id="{3AB03BD6-CF94-45A0-952B-54B3EC8E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8200" y="0"/>
          <a:ext cx="1374775" cy="1372359"/>
        </a:xfrm>
        <a:prstGeom prst="rect">
          <a:avLst/>
        </a:prstGeom>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8033</xdr:colOff>
      <xdr:row>0</xdr:row>
      <xdr:rowOff>0</xdr:rowOff>
    </xdr:from>
    <xdr:to>
      <xdr:col>4</xdr:col>
      <xdr:colOff>1495239</xdr:colOff>
      <xdr:row>7</xdr:row>
      <xdr:rowOff>409660</xdr:rowOff>
    </xdr:to>
    <xdr:pic>
      <xdr:nvPicPr>
        <xdr:cNvPr id="12" name="Picture 11">
          <a:extLst>
            <a:ext uri="{FF2B5EF4-FFF2-40B4-BE49-F238E27FC236}">
              <a16:creationId xmlns:a16="http://schemas.microsoft.com/office/drawing/2014/main" id="{DDA1CB72-4EAF-4369-B0B3-A72BCF0273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4415" y="0"/>
          <a:ext cx="3252880" cy="182160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inst.org/barometer/201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ADE8E-7915-4CDD-8272-87520FC16F3A}">
  <dimension ref="A1:G32"/>
  <sheetViews>
    <sheetView tabSelected="1" zoomScaleNormal="100" workbookViewId="0">
      <selection activeCell="A10" sqref="A10"/>
    </sheetView>
  </sheetViews>
  <sheetFormatPr defaultRowHeight="15" x14ac:dyDescent="0.25"/>
  <cols>
    <col min="1" max="1" width="123.140625" style="18" customWidth="1"/>
    <col min="2" max="16384" width="9.140625" style="18"/>
  </cols>
  <sheetData>
    <row r="1" spans="1:7" x14ac:dyDescent="0.25">
      <c r="A1" s="17"/>
    </row>
    <row r="2" spans="1:7" x14ac:dyDescent="0.25">
      <c r="A2" s="19"/>
      <c r="F2" s="20"/>
    </row>
    <row r="3" spans="1:7" x14ac:dyDescent="0.25">
      <c r="A3" s="21"/>
    </row>
    <row r="4" spans="1:7" x14ac:dyDescent="0.25">
      <c r="A4" s="21"/>
    </row>
    <row r="5" spans="1:7" x14ac:dyDescent="0.25">
      <c r="A5" s="21"/>
    </row>
    <row r="6" spans="1:7" x14ac:dyDescent="0.25">
      <c r="A6" s="21"/>
    </row>
    <row r="7" spans="1:7" x14ac:dyDescent="0.25">
      <c r="A7" s="21"/>
      <c r="F7" s="22"/>
      <c r="G7" s="22"/>
    </row>
    <row r="8" spans="1:7" x14ac:dyDescent="0.25">
      <c r="A8" s="21"/>
      <c r="F8" s="22"/>
      <c r="G8" s="22"/>
    </row>
    <row r="9" spans="1:7" ht="15.75" thickBot="1" x14ac:dyDescent="0.3">
      <c r="A9" s="21"/>
      <c r="F9" s="22"/>
      <c r="G9" s="22"/>
    </row>
    <row r="10" spans="1:7" ht="21.75" thickBot="1" x14ac:dyDescent="0.4">
      <c r="A10" s="23" t="s">
        <v>0</v>
      </c>
      <c r="F10" s="22"/>
      <c r="G10" s="22"/>
    </row>
    <row r="11" spans="1:7" x14ac:dyDescent="0.25">
      <c r="A11" s="21"/>
      <c r="F11" s="22"/>
      <c r="G11" s="22"/>
    </row>
    <row r="12" spans="1:7" ht="56.25" x14ac:dyDescent="0.3">
      <c r="A12" s="24" t="s">
        <v>1</v>
      </c>
      <c r="D12" s="25"/>
      <c r="F12" s="22"/>
      <c r="G12" s="22"/>
    </row>
    <row r="13" spans="1:7" ht="18.75" x14ac:dyDescent="0.3">
      <c r="A13" s="24"/>
      <c r="F13" s="22"/>
      <c r="G13" s="22"/>
    </row>
    <row r="14" spans="1:7" ht="134.1" customHeight="1" x14ac:dyDescent="0.25">
      <c r="A14" s="26" t="s">
        <v>454</v>
      </c>
      <c r="F14" s="22"/>
      <c r="G14" s="22"/>
    </row>
    <row r="15" spans="1:7" ht="15.75" x14ac:dyDescent="0.25">
      <c r="A15" s="27"/>
      <c r="F15" s="22"/>
      <c r="G15" s="22"/>
    </row>
    <row r="16" spans="1:7" ht="18.75" x14ac:dyDescent="0.3">
      <c r="A16" s="28" t="s">
        <v>452</v>
      </c>
      <c r="F16" s="22"/>
      <c r="G16" s="22"/>
    </row>
    <row r="17" spans="1:1" x14ac:dyDescent="0.25">
      <c r="A17" s="29"/>
    </row>
    <row r="18" spans="1:1" ht="18.75" x14ac:dyDescent="0.3">
      <c r="A18" s="30"/>
    </row>
    <row r="19" spans="1:1" ht="18.75" x14ac:dyDescent="0.3">
      <c r="A19" s="30"/>
    </row>
    <row r="20" spans="1:1" ht="18.75" x14ac:dyDescent="0.3">
      <c r="A20" s="31" t="s">
        <v>322</v>
      </c>
    </row>
    <row r="21" spans="1:1" ht="75" customHeight="1" x14ac:dyDescent="0.25">
      <c r="A21" s="32" t="s">
        <v>453</v>
      </c>
    </row>
    <row r="22" spans="1:1" ht="15" customHeight="1" x14ac:dyDescent="0.25">
      <c r="A22" s="32"/>
    </row>
    <row r="23" spans="1:1" ht="15" customHeight="1" x14ac:dyDescent="0.25">
      <c r="A23" s="32"/>
    </row>
    <row r="24" spans="1:1" ht="15" customHeight="1" x14ac:dyDescent="0.25">
      <c r="A24" s="32"/>
    </row>
    <row r="25" spans="1:1" ht="15" customHeight="1" x14ac:dyDescent="0.25">
      <c r="A25" s="32"/>
    </row>
    <row r="26" spans="1:1" ht="15" customHeight="1" x14ac:dyDescent="0.25">
      <c r="A26" s="32"/>
    </row>
    <row r="27" spans="1:1" ht="15" customHeight="1" x14ac:dyDescent="0.25">
      <c r="A27" s="32"/>
    </row>
    <row r="28" spans="1:1" ht="15" customHeight="1" x14ac:dyDescent="0.25">
      <c r="A28" s="32"/>
    </row>
    <row r="29" spans="1:1" ht="15" customHeight="1" x14ac:dyDescent="0.25">
      <c r="A29" s="32"/>
    </row>
    <row r="30" spans="1:1" ht="15" customHeight="1" x14ac:dyDescent="0.25">
      <c r="A30" s="32"/>
    </row>
    <row r="31" spans="1:1" ht="15" customHeight="1" x14ac:dyDescent="0.25">
      <c r="A31" s="32"/>
    </row>
    <row r="32" spans="1:1" ht="15.75" customHeight="1" thickBot="1" x14ac:dyDescent="0.3">
      <c r="A32" s="33"/>
    </row>
  </sheetData>
  <sheetProtection algorithmName="SHA-512" hashValue="fjD9fHIBUHPx1K6kQ4xhH4kddUKSoWo8NFXCq/hT41EAm8BnBgEaQyKP2HivHzSz0P/ls3nS5WPc27jIU2OB+w==" saltValue="tK9Y1S8SLelzlxW/YksE2g==" spinCount="100000" sheet="1" objects="1" scenarios="1"/>
  <hyperlinks>
    <hyperlink ref="A16" r:id="rId1" location="page-start" xr:uid="{A2194133-3DF0-4B97-826C-55F9801C1A31}"/>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373A-533D-4426-ABB9-39477BBB8CE1}">
  <sheetPr>
    <tabColor rgb="FFC40D42"/>
  </sheetPr>
  <dimension ref="A1:F38"/>
  <sheetViews>
    <sheetView workbookViewId="0">
      <selection activeCell="A2" sqref="A2"/>
    </sheetView>
  </sheetViews>
  <sheetFormatPr defaultRowHeight="15" x14ac:dyDescent="0.25"/>
  <cols>
    <col min="1" max="1" width="74" customWidth="1"/>
    <col min="2" max="2" width="25.5703125" bestFit="1" customWidth="1"/>
    <col min="3" max="3" width="24.42578125" customWidth="1"/>
    <col min="4" max="4" width="27.85546875" bestFit="1" customWidth="1"/>
    <col min="6" max="6" width="8.85546875" customWidth="1"/>
  </cols>
  <sheetData>
    <row r="1" spans="1:6" s="4" customFormat="1" ht="18.75" x14ac:dyDescent="0.3">
      <c r="A1" s="11" t="s">
        <v>297</v>
      </c>
      <c r="B1" s="12"/>
      <c r="C1" s="12"/>
      <c r="D1" s="12"/>
    </row>
    <row r="4" spans="1:6" x14ac:dyDescent="0.25">
      <c r="B4" s="4"/>
      <c r="C4" s="6"/>
      <c r="D4" s="6"/>
      <c r="E4" s="6"/>
      <c r="F4" s="6"/>
    </row>
    <row r="5" spans="1:6" ht="15.75" x14ac:dyDescent="0.25">
      <c r="A5" s="10" t="s">
        <v>382</v>
      </c>
      <c r="C5" s="6"/>
      <c r="D5" s="6"/>
      <c r="E5" s="6"/>
      <c r="F5" s="6"/>
    </row>
    <row r="6" spans="1:6" ht="15.75" x14ac:dyDescent="0.25">
      <c r="A6" s="10" t="s">
        <v>381</v>
      </c>
      <c r="C6" s="6"/>
      <c r="D6" s="6"/>
      <c r="E6" s="6"/>
      <c r="F6" s="6"/>
    </row>
    <row r="7" spans="1:6" x14ac:dyDescent="0.25">
      <c r="C7" s="6"/>
      <c r="D7" s="6"/>
      <c r="E7" s="6"/>
      <c r="F7" s="6"/>
    </row>
    <row r="8" spans="1:6" x14ac:dyDescent="0.25">
      <c r="A8" s="1" t="s">
        <v>2</v>
      </c>
      <c r="C8" s="6"/>
      <c r="D8" s="6"/>
      <c r="E8" s="6"/>
      <c r="F8" s="6"/>
    </row>
    <row r="9" spans="1:6" x14ac:dyDescent="0.25">
      <c r="A9" s="1"/>
      <c r="C9" s="6"/>
      <c r="D9" s="6"/>
      <c r="E9" s="6"/>
      <c r="F9" s="6"/>
    </row>
    <row r="10" spans="1:6" x14ac:dyDescent="0.25">
      <c r="A10" t="s">
        <v>250</v>
      </c>
      <c r="C10" s="6"/>
      <c r="D10" s="6"/>
      <c r="E10" s="6"/>
      <c r="F10" s="6"/>
    </row>
    <row r="11" spans="1:6" x14ac:dyDescent="0.25">
      <c r="A11" s="13"/>
      <c r="B11" s="14" t="s">
        <v>395</v>
      </c>
      <c r="C11" s="15" t="s">
        <v>396</v>
      </c>
      <c r="D11" s="15" t="s">
        <v>3</v>
      </c>
    </row>
    <row r="12" spans="1:6" x14ac:dyDescent="0.25">
      <c r="A12" s="3" t="s">
        <v>5</v>
      </c>
      <c r="B12" s="3">
        <v>79</v>
      </c>
      <c r="C12" s="3">
        <v>41</v>
      </c>
      <c r="D12" s="3">
        <v>117</v>
      </c>
    </row>
    <row r="13" spans="1:6" x14ac:dyDescent="0.25">
      <c r="A13" s="8" t="s">
        <v>324</v>
      </c>
      <c r="B13" s="8">
        <v>62</v>
      </c>
      <c r="C13" s="8">
        <v>23</v>
      </c>
      <c r="D13" s="8">
        <v>78</v>
      </c>
    </row>
    <row r="14" spans="1:6" x14ac:dyDescent="0.25">
      <c r="A14" s="3" t="s">
        <v>8</v>
      </c>
      <c r="B14" s="3">
        <v>57</v>
      </c>
      <c r="C14" s="3">
        <v>28</v>
      </c>
      <c r="D14" s="3">
        <v>81</v>
      </c>
    </row>
    <row r="15" spans="1:6" x14ac:dyDescent="0.25">
      <c r="A15" s="8" t="s">
        <v>9</v>
      </c>
      <c r="B15" s="8">
        <v>50</v>
      </c>
      <c r="C15" s="8">
        <v>33</v>
      </c>
      <c r="D15" s="8">
        <v>79</v>
      </c>
    </row>
    <row r="16" spans="1:6" x14ac:dyDescent="0.25">
      <c r="A16" s="3" t="s">
        <v>10</v>
      </c>
      <c r="B16" s="3">
        <v>37</v>
      </c>
      <c r="C16" s="3">
        <v>13</v>
      </c>
      <c r="D16" s="3">
        <v>47</v>
      </c>
    </row>
    <row r="17" spans="1:4" x14ac:dyDescent="0.25">
      <c r="A17" s="8" t="s">
        <v>6</v>
      </c>
      <c r="B17" s="8">
        <v>28</v>
      </c>
      <c r="C17" s="8">
        <v>20</v>
      </c>
      <c r="D17" s="8">
        <v>45</v>
      </c>
    </row>
    <row r="18" spans="1:4" x14ac:dyDescent="0.25">
      <c r="A18" s="3" t="s">
        <v>387</v>
      </c>
      <c r="B18" s="3">
        <v>28</v>
      </c>
      <c r="C18" s="3">
        <v>16</v>
      </c>
      <c r="D18" s="3">
        <v>42</v>
      </c>
    </row>
    <row r="19" spans="1:4" x14ac:dyDescent="0.25">
      <c r="A19" s="8" t="s">
        <v>11</v>
      </c>
      <c r="B19" s="8">
        <v>26</v>
      </c>
      <c r="C19" s="8">
        <v>28</v>
      </c>
      <c r="D19" s="8">
        <v>51</v>
      </c>
    </row>
    <row r="20" spans="1:4" x14ac:dyDescent="0.25">
      <c r="A20" s="3" t="s">
        <v>7</v>
      </c>
      <c r="B20" s="3">
        <v>26</v>
      </c>
      <c r="C20" s="3">
        <v>25</v>
      </c>
      <c r="D20" s="3">
        <v>48</v>
      </c>
    </row>
    <row r="21" spans="1:4" x14ac:dyDescent="0.25">
      <c r="A21" s="8" t="s">
        <v>12</v>
      </c>
      <c r="B21" s="8">
        <v>25</v>
      </c>
      <c r="C21" s="8">
        <v>27</v>
      </c>
      <c r="D21" s="8">
        <v>52</v>
      </c>
    </row>
    <row r="24" spans="1:4" x14ac:dyDescent="0.25">
      <c r="A24" s="2" t="s">
        <v>4</v>
      </c>
    </row>
    <row r="25" spans="1:4" x14ac:dyDescent="0.25">
      <c r="A25" s="16"/>
      <c r="B25" s="14" t="s">
        <v>397</v>
      </c>
      <c r="C25" s="14" t="s">
        <v>398</v>
      </c>
      <c r="D25" s="14" t="s">
        <v>258</v>
      </c>
    </row>
    <row r="26" spans="1:4" x14ac:dyDescent="0.25">
      <c r="A26" s="3" t="s">
        <v>5</v>
      </c>
      <c r="B26" s="5">
        <f>(B12/351)*100</f>
        <v>22.507122507122507</v>
      </c>
      <c r="C26" s="5">
        <f>(C12/251)*100</f>
        <v>16.334661354581673</v>
      </c>
      <c r="D26" s="5">
        <f>(D12/351)*100</f>
        <v>33.333333333333329</v>
      </c>
    </row>
    <row r="27" spans="1:4" x14ac:dyDescent="0.25">
      <c r="A27" s="8" t="s">
        <v>324</v>
      </c>
      <c r="B27" s="9">
        <f t="shared" ref="B27:B35" si="0">(B13/351)*100</f>
        <v>17.663817663817664</v>
      </c>
      <c r="C27" s="9">
        <f t="shared" ref="C27:C35" si="1">(C13/251)*100</f>
        <v>9.1633466135458175</v>
      </c>
      <c r="D27" s="9">
        <f t="shared" ref="D27:D35" si="2">(D13/351)*100</f>
        <v>22.222222222222221</v>
      </c>
    </row>
    <row r="28" spans="1:4" x14ac:dyDescent="0.25">
      <c r="A28" s="3" t="s">
        <v>8</v>
      </c>
      <c r="B28" s="5">
        <f t="shared" si="0"/>
        <v>16.239316239316238</v>
      </c>
      <c r="C28" s="5">
        <f t="shared" si="1"/>
        <v>11.155378486055776</v>
      </c>
      <c r="D28" s="5">
        <f t="shared" si="2"/>
        <v>23.076923076923077</v>
      </c>
    </row>
    <row r="29" spans="1:4" x14ac:dyDescent="0.25">
      <c r="A29" s="8" t="s">
        <v>9</v>
      </c>
      <c r="B29" s="9">
        <f t="shared" si="0"/>
        <v>14.245014245014245</v>
      </c>
      <c r="C29" s="9">
        <f t="shared" si="1"/>
        <v>13.147410358565736</v>
      </c>
      <c r="D29" s="9">
        <f t="shared" si="2"/>
        <v>22.507122507122507</v>
      </c>
    </row>
    <row r="30" spans="1:4" x14ac:dyDescent="0.25">
      <c r="A30" s="3" t="s">
        <v>10</v>
      </c>
      <c r="B30" s="5">
        <f t="shared" si="0"/>
        <v>10.541310541310542</v>
      </c>
      <c r="C30" s="5">
        <f t="shared" si="1"/>
        <v>5.1792828685258963</v>
      </c>
      <c r="D30" s="5">
        <f t="shared" si="2"/>
        <v>13.390313390313391</v>
      </c>
    </row>
    <row r="31" spans="1:4" x14ac:dyDescent="0.25">
      <c r="A31" s="8" t="s">
        <v>6</v>
      </c>
      <c r="B31" s="9">
        <f t="shared" si="0"/>
        <v>7.9772079772079767</v>
      </c>
      <c r="C31" s="9">
        <f t="shared" si="1"/>
        <v>7.9681274900398407</v>
      </c>
      <c r="D31" s="9">
        <f t="shared" si="2"/>
        <v>12.820512820512819</v>
      </c>
    </row>
    <row r="32" spans="1:4" x14ac:dyDescent="0.25">
      <c r="A32" s="3" t="s">
        <v>387</v>
      </c>
      <c r="B32" s="5">
        <f t="shared" si="0"/>
        <v>7.9772079772079767</v>
      </c>
      <c r="C32" s="5">
        <f t="shared" si="1"/>
        <v>6.3745019920318722</v>
      </c>
      <c r="D32" s="5">
        <f t="shared" si="2"/>
        <v>11.965811965811966</v>
      </c>
    </row>
    <row r="33" spans="1:4" x14ac:dyDescent="0.25">
      <c r="A33" s="8" t="s">
        <v>11</v>
      </c>
      <c r="B33" s="9">
        <f t="shared" si="0"/>
        <v>7.4074074074074066</v>
      </c>
      <c r="C33" s="9">
        <f t="shared" si="1"/>
        <v>11.155378486055776</v>
      </c>
      <c r="D33" s="9">
        <f t="shared" si="2"/>
        <v>14.529914529914532</v>
      </c>
    </row>
    <row r="34" spans="1:4" x14ac:dyDescent="0.25">
      <c r="A34" s="3" t="s">
        <v>7</v>
      </c>
      <c r="B34" s="5">
        <f t="shared" si="0"/>
        <v>7.4074074074074066</v>
      </c>
      <c r="C34" s="5">
        <f t="shared" si="1"/>
        <v>9.9601593625498008</v>
      </c>
      <c r="D34" s="5">
        <f t="shared" si="2"/>
        <v>13.675213675213676</v>
      </c>
    </row>
    <row r="35" spans="1:4" x14ac:dyDescent="0.25">
      <c r="A35" s="8" t="s">
        <v>12</v>
      </c>
      <c r="B35" s="9">
        <f t="shared" si="0"/>
        <v>7.1225071225071224</v>
      </c>
      <c r="C35" s="9">
        <f t="shared" si="1"/>
        <v>10.756972111553784</v>
      </c>
      <c r="D35" s="9">
        <f t="shared" si="2"/>
        <v>14.814814814814813</v>
      </c>
    </row>
    <row r="38" spans="1:4" s="7" customFormat="1" x14ac:dyDescent="0.25"/>
  </sheetData>
  <sheetProtection algorithmName="SHA-512" hashValue="/bKLZgCUKssDlsM6wOuhoED/VbghgFZxPSl5r+FAsYAkbQyziswwcJrmrpGCOOQUilZm+v174h+arFAHX3Tpig==" saltValue="c96z7bjIVlqsNWfXi5Yr1g==" spinCount="100000" sheet="1" objects="1" scenarios="1"/>
  <pageMargins left="0.7" right="0.7" top="0.75" bottom="0.75" header="0.3" footer="0.3"/>
  <pageSetup paperSize="9" orientation="portrait" verticalDpi="0" r:id="rId1"/>
  <ignoredErrors>
    <ignoredError sqref="C26 C3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B483B-AFC4-47CA-9ADB-1231A3C3D22A}">
  <sheetPr>
    <tabColor rgb="FF6C992F"/>
  </sheetPr>
  <dimension ref="A1:AD94"/>
  <sheetViews>
    <sheetView workbookViewId="0">
      <selection activeCell="A2" sqref="A2"/>
    </sheetView>
  </sheetViews>
  <sheetFormatPr defaultRowHeight="15" x14ac:dyDescent="0.25"/>
  <cols>
    <col min="1" max="1" width="96.140625" style="18" customWidth="1"/>
    <col min="2" max="2" width="14.140625" style="18" bestFit="1" customWidth="1"/>
    <col min="3" max="3" width="30.42578125" style="44" bestFit="1" customWidth="1"/>
    <col min="4" max="16384" width="9.140625" style="18"/>
  </cols>
  <sheetData>
    <row r="1" spans="1:5" s="38" customFormat="1" ht="18.75" x14ac:dyDescent="0.3">
      <c r="A1" s="34" t="s">
        <v>379</v>
      </c>
      <c r="B1" s="35"/>
      <c r="C1" s="36"/>
      <c r="D1" s="37"/>
      <c r="E1" s="37"/>
    </row>
    <row r="2" spans="1:5" x14ac:dyDescent="0.25">
      <c r="B2" s="39"/>
      <c r="C2" s="40"/>
      <c r="D2" s="39"/>
    </row>
    <row r="3" spans="1:5" x14ac:dyDescent="0.25">
      <c r="B3" s="39"/>
      <c r="C3" s="40"/>
      <c r="D3" s="39"/>
    </row>
    <row r="4" spans="1:5" x14ac:dyDescent="0.25">
      <c r="B4" s="39"/>
      <c r="C4" s="40"/>
      <c r="D4" s="39"/>
    </row>
    <row r="5" spans="1:5" x14ac:dyDescent="0.25">
      <c r="A5" s="22"/>
      <c r="B5" s="39"/>
      <c r="C5" s="40"/>
      <c r="D5" s="39"/>
      <c r="E5" s="22"/>
    </row>
    <row r="6" spans="1:5" ht="18.75" x14ac:dyDescent="0.3">
      <c r="A6" s="41" t="s">
        <v>388</v>
      </c>
      <c r="B6" s="39"/>
      <c r="C6" s="40"/>
      <c r="D6" s="39"/>
      <c r="E6" s="22"/>
    </row>
    <row r="7" spans="1:5" x14ac:dyDescent="0.25">
      <c r="A7" s="42"/>
      <c r="B7" s="39"/>
      <c r="C7" s="40"/>
      <c r="D7" s="39"/>
      <c r="E7" s="22"/>
    </row>
    <row r="8" spans="1:5" ht="47.25" x14ac:dyDescent="0.25">
      <c r="A8" s="43" t="s">
        <v>343</v>
      </c>
    </row>
    <row r="10" spans="1:5" x14ac:dyDescent="0.25">
      <c r="A10" s="45"/>
      <c r="B10" s="45" t="s">
        <v>392</v>
      </c>
      <c r="C10" s="46" t="s">
        <v>393</v>
      </c>
    </row>
    <row r="11" spans="1:5" x14ac:dyDescent="0.25">
      <c r="A11" s="47" t="s">
        <v>73</v>
      </c>
      <c r="B11" s="47">
        <v>77</v>
      </c>
      <c r="C11" s="48">
        <f>(B11/474)*100</f>
        <v>16.244725738396625</v>
      </c>
    </row>
    <row r="12" spans="1:5" x14ac:dyDescent="0.25">
      <c r="A12" s="49" t="s">
        <v>74</v>
      </c>
      <c r="B12" s="49">
        <v>177</v>
      </c>
      <c r="C12" s="50">
        <f t="shared" ref="C12:C16" si="0">(B12/474)*100</f>
        <v>37.341772151898731</v>
      </c>
    </row>
    <row r="13" spans="1:5" x14ac:dyDescent="0.25">
      <c r="A13" s="47" t="s">
        <v>75</v>
      </c>
      <c r="B13" s="47">
        <v>119</v>
      </c>
      <c r="C13" s="48">
        <f t="shared" si="0"/>
        <v>25.105485232067508</v>
      </c>
    </row>
    <row r="14" spans="1:5" x14ac:dyDescent="0.25">
      <c r="A14" s="49" t="s">
        <v>76</v>
      </c>
      <c r="B14" s="49">
        <v>79</v>
      </c>
      <c r="C14" s="51">
        <f t="shared" si="0"/>
        <v>16.666666666666664</v>
      </c>
    </row>
    <row r="15" spans="1:5" x14ac:dyDescent="0.25">
      <c r="A15" s="47" t="s">
        <v>77</v>
      </c>
      <c r="B15" s="47">
        <v>15</v>
      </c>
      <c r="C15" s="48">
        <f t="shared" si="0"/>
        <v>3.1645569620253164</v>
      </c>
    </row>
    <row r="16" spans="1:5" x14ac:dyDescent="0.25">
      <c r="A16" s="49" t="s">
        <v>78</v>
      </c>
      <c r="B16" s="49">
        <v>7</v>
      </c>
      <c r="C16" s="50">
        <f t="shared" si="0"/>
        <v>1.4767932489451476</v>
      </c>
    </row>
    <row r="17" spans="1:30" x14ac:dyDescent="0.25">
      <c r="A17" s="39"/>
      <c r="B17" s="39"/>
      <c r="C17" s="40"/>
    </row>
    <row r="18" spans="1:30" x14ac:dyDescent="0.25">
      <c r="C18" s="18"/>
      <c r="D18" s="52"/>
    </row>
    <row r="19" spans="1:30" ht="47.25" x14ac:dyDescent="0.25">
      <c r="A19" s="43" t="s">
        <v>344</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1" spans="1:30" x14ac:dyDescent="0.25">
      <c r="A21" s="45"/>
      <c r="B21" s="45" t="s">
        <v>392</v>
      </c>
      <c r="C21" s="46" t="s">
        <v>393</v>
      </c>
    </row>
    <row r="22" spans="1:30" x14ac:dyDescent="0.25">
      <c r="A22" s="47" t="s">
        <v>79</v>
      </c>
      <c r="B22" s="47">
        <v>134</v>
      </c>
      <c r="C22" s="48">
        <f>(B22/474)*100</f>
        <v>28.270042194092827</v>
      </c>
    </row>
    <row r="23" spans="1:30" x14ac:dyDescent="0.25">
      <c r="A23" s="49" t="s">
        <v>80</v>
      </c>
      <c r="B23" s="49">
        <v>181</v>
      </c>
      <c r="C23" s="50">
        <f t="shared" ref="C23:C27" si="1">(B23/474)*100</f>
        <v>38.185654008438817</v>
      </c>
    </row>
    <row r="24" spans="1:30" x14ac:dyDescent="0.25">
      <c r="A24" s="47" t="s">
        <v>81</v>
      </c>
      <c r="B24" s="47">
        <v>92</v>
      </c>
      <c r="C24" s="48">
        <f t="shared" si="1"/>
        <v>19.40928270042194</v>
      </c>
    </row>
    <row r="25" spans="1:30" x14ac:dyDescent="0.25">
      <c r="A25" s="49" t="s">
        <v>82</v>
      </c>
      <c r="B25" s="49">
        <v>40</v>
      </c>
      <c r="C25" s="50">
        <f t="shared" si="1"/>
        <v>8.4388185654008439</v>
      </c>
    </row>
    <row r="26" spans="1:30" x14ac:dyDescent="0.25">
      <c r="A26" s="47" t="s">
        <v>83</v>
      </c>
      <c r="B26" s="47">
        <v>12</v>
      </c>
      <c r="C26" s="48">
        <f t="shared" si="1"/>
        <v>2.5316455696202533</v>
      </c>
    </row>
    <row r="27" spans="1:30" x14ac:dyDescent="0.25">
      <c r="A27" s="49" t="s">
        <v>78</v>
      </c>
      <c r="B27" s="49">
        <v>15</v>
      </c>
      <c r="C27" s="50">
        <f t="shared" si="1"/>
        <v>3.1645569620253164</v>
      </c>
    </row>
    <row r="28" spans="1:30" x14ac:dyDescent="0.25">
      <c r="A28" s="39"/>
      <c r="B28" s="39"/>
      <c r="C28" s="40"/>
    </row>
    <row r="29" spans="1:30" x14ac:dyDescent="0.25">
      <c r="C29" s="18"/>
    </row>
    <row r="30" spans="1:30" ht="31.5" x14ac:dyDescent="0.25">
      <c r="A30" s="43" t="s">
        <v>345</v>
      </c>
    </row>
    <row r="32" spans="1:30" x14ac:dyDescent="0.25">
      <c r="A32" s="45"/>
      <c r="B32" s="45" t="s">
        <v>392</v>
      </c>
      <c r="C32" s="46" t="s">
        <v>393</v>
      </c>
    </row>
    <row r="33" spans="1:9" x14ac:dyDescent="0.25">
      <c r="A33" s="47" t="s">
        <v>95</v>
      </c>
      <c r="B33" s="47">
        <v>71</v>
      </c>
      <c r="C33" s="48">
        <f>(B33/474)*100</f>
        <v>14.978902953586498</v>
      </c>
    </row>
    <row r="34" spans="1:9" x14ac:dyDescent="0.25">
      <c r="A34" s="49" t="s">
        <v>96</v>
      </c>
      <c r="B34" s="49">
        <v>96</v>
      </c>
      <c r="C34" s="50">
        <f t="shared" ref="C34:C38" si="2">(B34/474)*100</f>
        <v>20.253164556962027</v>
      </c>
    </row>
    <row r="35" spans="1:9" x14ac:dyDescent="0.25">
      <c r="A35" s="47" t="s">
        <v>97</v>
      </c>
      <c r="B35" s="47">
        <v>55</v>
      </c>
      <c r="C35" s="48">
        <f t="shared" si="2"/>
        <v>11.603375527426159</v>
      </c>
    </row>
    <row r="36" spans="1:9" x14ac:dyDescent="0.25">
      <c r="A36" s="49" t="s">
        <v>98</v>
      </c>
      <c r="B36" s="49">
        <v>121</v>
      </c>
      <c r="C36" s="50">
        <f t="shared" si="2"/>
        <v>25.527426160337551</v>
      </c>
    </row>
    <row r="37" spans="1:9" x14ac:dyDescent="0.25">
      <c r="A37" s="47" t="s">
        <v>99</v>
      </c>
      <c r="B37" s="47">
        <v>97</v>
      </c>
      <c r="C37" s="48">
        <f t="shared" si="2"/>
        <v>20.464135021097047</v>
      </c>
    </row>
    <row r="38" spans="1:9" x14ac:dyDescent="0.25">
      <c r="A38" s="49" t="s">
        <v>260</v>
      </c>
      <c r="B38" s="49">
        <v>34</v>
      </c>
      <c r="C38" s="50">
        <f t="shared" si="2"/>
        <v>7.1729957805907167</v>
      </c>
    </row>
    <row r="39" spans="1:9" x14ac:dyDescent="0.25">
      <c r="C39" s="18"/>
    </row>
    <row r="40" spans="1:9" x14ac:dyDescent="0.25">
      <c r="A40" s="39"/>
      <c r="B40" s="39"/>
      <c r="C40" s="40"/>
    </row>
    <row r="41" spans="1:9" ht="78.75" x14ac:dyDescent="0.25">
      <c r="A41" s="53" t="s">
        <v>401</v>
      </c>
      <c r="B41" s="39"/>
      <c r="C41" s="40"/>
    </row>
    <row r="42" spans="1:9" x14ac:dyDescent="0.25">
      <c r="A42" s="39"/>
      <c r="B42" s="39"/>
      <c r="C42" s="40"/>
    </row>
    <row r="43" spans="1:9" x14ac:dyDescent="0.25">
      <c r="A43" s="54"/>
      <c r="B43" s="55" t="s">
        <v>392</v>
      </c>
      <c r="C43" s="56" t="s">
        <v>393</v>
      </c>
    </row>
    <row r="44" spans="1:9" x14ac:dyDescent="0.25">
      <c r="A44" s="47" t="s">
        <v>84</v>
      </c>
      <c r="B44" s="47">
        <v>215</v>
      </c>
      <c r="C44" s="51">
        <f>(B44/474)*100</f>
        <v>45.358649789029535</v>
      </c>
      <c r="I44" s="57"/>
    </row>
    <row r="45" spans="1:9" x14ac:dyDescent="0.25">
      <c r="A45" s="49" t="s">
        <v>85</v>
      </c>
      <c r="B45" s="49">
        <v>161</v>
      </c>
      <c r="C45" s="50">
        <f t="shared" ref="C45:C59" si="3">(B45/474)*100</f>
        <v>33.966244725738399</v>
      </c>
      <c r="I45" s="57"/>
    </row>
    <row r="46" spans="1:9" x14ac:dyDescent="0.25">
      <c r="A46" s="47" t="s">
        <v>86</v>
      </c>
      <c r="B46" s="47">
        <v>159</v>
      </c>
      <c r="C46" s="51">
        <f t="shared" si="3"/>
        <v>33.544303797468359</v>
      </c>
      <c r="I46" s="57"/>
    </row>
    <row r="47" spans="1:9" x14ac:dyDescent="0.25">
      <c r="A47" s="49" t="s">
        <v>87</v>
      </c>
      <c r="B47" s="49">
        <v>140</v>
      </c>
      <c r="C47" s="50">
        <f t="shared" si="3"/>
        <v>29.535864978902953</v>
      </c>
      <c r="I47" s="57"/>
    </row>
    <row r="48" spans="1:9" x14ac:dyDescent="0.25">
      <c r="A48" s="47" t="s">
        <v>88</v>
      </c>
      <c r="B48" s="47">
        <v>112</v>
      </c>
      <c r="C48" s="51">
        <f t="shared" si="3"/>
        <v>23.628691983122362</v>
      </c>
      <c r="I48" s="57"/>
    </row>
    <row r="49" spans="1:9" x14ac:dyDescent="0.25">
      <c r="A49" s="49" t="s">
        <v>89</v>
      </c>
      <c r="B49" s="49">
        <v>110</v>
      </c>
      <c r="C49" s="50">
        <f t="shared" si="3"/>
        <v>23.206751054852319</v>
      </c>
      <c r="I49" s="57"/>
    </row>
    <row r="50" spans="1:9" x14ac:dyDescent="0.25">
      <c r="A50" s="47" t="s">
        <v>402</v>
      </c>
      <c r="B50" s="47">
        <v>83</v>
      </c>
      <c r="C50" s="51">
        <f t="shared" si="3"/>
        <v>17.510548523206751</v>
      </c>
      <c r="I50" s="57"/>
    </row>
    <row r="51" spans="1:9" x14ac:dyDescent="0.25">
      <c r="A51" s="49" t="s">
        <v>403</v>
      </c>
      <c r="B51" s="49">
        <v>77</v>
      </c>
      <c r="C51" s="50">
        <f t="shared" si="3"/>
        <v>16.244725738396625</v>
      </c>
      <c r="I51" s="57"/>
    </row>
    <row r="52" spans="1:9" x14ac:dyDescent="0.25">
      <c r="A52" s="47" t="s">
        <v>90</v>
      </c>
      <c r="B52" s="47">
        <v>73</v>
      </c>
      <c r="C52" s="51">
        <f t="shared" si="3"/>
        <v>15.400843881856542</v>
      </c>
      <c r="I52" s="57"/>
    </row>
    <row r="53" spans="1:9" x14ac:dyDescent="0.25">
      <c r="A53" s="49" t="s">
        <v>404</v>
      </c>
      <c r="B53" s="49">
        <v>50</v>
      </c>
      <c r="C53" s="50">
        <f t="shared" si="3"/>
        <v>10.548523206751055</v>
      </c>
      <c r="I53" s="57"/>
    </row>
    <row r="54" spans="1:9" x14ac:dyDescent="0.25">
      <c r="A54" s="47" t="s">
        <v>91</v>
      </c>
      <c r="B54" s="47">
        <v>50</v>
      </c>
      <c r="C54" s="51">
        <f t="shared" si="3"/>
        <v>10.548523206751055</v>
      </c>
      <c r="I54" s="57"/>
    </row>
    <row r="55" spans="1:9" x14ac:dyDescent="0.25">
      <c r="A55" s="49" t="s">
        <v>92</v>
      </c>
      <c r="B55" s="49">
        <v>34</v>
      </c>
      <c r="C55" s="50">
        <f t="shared" si="3"/>
        <v>7.1729957805907167</v>
      </c>
      <c r="I55" s="57"/>
    </row>
    <row r="56" spans="1:9" x14ac:dyDescent="0.25">
      <c r="A56" s="47" t="s">
        <v>405</v>
      </c>
      <c r="B56" s="47">
        <v>33</v>
      </c>
      <c r="C56" s="51">
        <f t="shared" si="3"/>
        <v>6.962025316455696</v>
      </c>
      <c r="I56" s="57"/>
    </row>
    <row r="57" spans="1:9" x14ac:dyDescent="0.25">
      <c r="A57" s="49" t="s">
        <v>93</v>
      </c>
      <c r="B57" s="49">
        <v>26</v>
      </c>
      <c r="C57" s="50">
        <f t="shared" si="3"/>
        <v>5.485232067510549</v>
      </c>
      <c r="I57" s="57"/>
    </row>
    <row r="58" spans="1:9" x14ac:dyDescent="0.25">
      <c r="A58" s="47" t="s">
        <v>15</v>
      </c>
      <c r="B58" s="47">
        <v>17</v>
      </c>
      <c r="C58" s="51">
        <f t="shared" si="3"/>
        <v>3.5864978902953584</v>
      </c>
      <c r="I58" s="57"/>
    </row>
    <row r="59" spans="1:9" x14ac:dyDescent="0.25">
      <c r="A59" s="49" t="s">
        <v>94</v>
      </c>
      <c r="B59" s="49">
        <v>15</v>
      </c>
      <c r="C59" s="50">
        <f t="shared" si="3"/>
        <v>3.1645569620253164</v>
      </c>
      <c r="H59" s="58"/>
      <c r="I59" s="59"/>
    </row>
    <row r="60" spans="1:9" x14ac:dyDescent="0.25">
      <c r="D60" s="22"/>
      <c r="H60" s="58"/>
      <c r="I60" s="58"/>
    </row>
    <row r="62" spans="1:9" ht="31.5" x14ac:dyDescent="0.25">
      <c r="A62" s="43" t="s">
        <v>346</v>
      </c>
    </row>
    <row r="64" spans="1:9" x14ac:dyDescent="0.25">
      <c r="A64" s="45"/>
      <c r="B64" s="45" t="s">
        <v>392</v>
      </c>
      <c r="C64" s="46" t="s">
        <v>393</v>
      </c>
    </row>
    <row r="65" spans="1:3" x14ac:dyDescent="0.25">
      <c r="A65" s="47" t="s">
        <v>127</v>
      </c>
      <c r="B65" s="47">
        <v>255</v>
      </c>
      <c r="C65" s="48">
        <f t="shared" ref="C65:C74" si="4">(B65/474)*100</f>
        <v>53.797468354430379</v>
      </c>
    </row>
    <row r="66" spans="1:3" x14ac:dyDescent="0.25">
      <c r="A66" s="49" t="s">
        <v>128</v>
      </c>
      <c r="B66" s="49">
        <v>250</v>
      </c>
      <c r="C66" s="50">
        <f t="shared" si="4"/>
        <v>52.742616033755276</v>
      </c>
    </row>
    <row r="67" spans="1:3" x14ac:dyDescent="0.25">
      <c r="A67" s="47" t="s">
        <v>267</v>
      </c>
      <c r="B67" s="47">
        <v>244</v>
      </c>
      <c r="C67" s="48">
        <f t="shared" si="4"/>
        <v>51.47679324894515</v>
      </c>
    </row>
    <row r="68" spans="1:3" x14ac:dyDescent="0.25">
      <c r="A68" s="49" t="s">
        <v>129</v>
      </c>
      <c r="B68" s="49">
        <v>205</v>
      </c>
      <c r="C68" s="50">
        <f t="shared" si="4"/>
        <v>43.248945147679322</v>
      </c>
    </row>
    <row r="69" spans="1:3" x14ac:dyDescent="0.25">
      <c r="A69" s="47" t="s">
        <v>130</v>
      </c>
      <c r="B69" s="47">
        <v>199</v>
      </c>
      <c r="C69" s="48">
        <f t="shared" si="4"/>
        <v>41.983122362869196</v>
      </c>
    </row>
    <row r="70" spans="1:3" x14ac:dyDescent="0.25">
      <c r="A70" s="49" t="s">
        <v>268</v>
      </c>
      <c r="B70" s="49">
        <v>178</v>
      </c>
      <c r="C70" s="50">
        <f t="shared" si="4"/>
        <v>37.552742616033754</v>
      </c>
    </row>
    <row r="71" spans="1:3" x14ac:dyDescent="0.25">
      <c r="A71" s="47" t="s">
        <v>131</v>
      </c>
      <c r="B71" s="47">
        <v>138</v>
      </c>
      <c r="C71" s="48">
        <f t="shared" si="4"/>
        <v>29.11392405063291</v>
      </c>
    </row>
    <row r="72" spans="1:3" x14ac:dyDescent="0.25">
      <c r="A72" s="49" t="s">
        <v>132</v>
      </c>
      <c r="B72" s="49">
        <v>129</v>
      </c>
      <c r="C72" s="50">
        <f t="shared" si="4"/>
        <v>27.215189873417721</v>
      </c>
    </row>
    <row r="73" spans="1:3" x14ac:dyDescent="0.25">
      <c r="A73" s="47" t="s">
        <v>133</v>
      </c>
      <c r="B73" s="47">
        <v>112</v>
      </c>
      <c r="C73" s="48">
        <f t="shared" si="4"/>
        <v>23.628691983122362</v>
      </c>
    </row>
    <row r="74" spans="1:3" x14ac:dyDescent="0.25">
      <c r="A74" s="49" t="s">
        <v>260</v>
      </c>
      <c r="B74" s="49">
        <v>19</v>
      </c>
      <c r="C74" s="50">
        <f t="shared" si="4"/>
        <v>4.0084388185654012</v>
      </c>
    </row>
    <row r="75" spans="1:3" x14ac:dyDescent="0.25">
      <c r="C75" s="18"/>
    </row>
    <row r="76" spans="1:3" x14ac:dyDescent="0.25">
      <c r="B76" s="22"/>
      <c r="C76" s="22"/>
    </row>
    <row r="77" spans="1:3" ht="18.75" x14ac:dyDescent="0.3">
      <c r="A77" s="41" t="s">
        <v>217</v>
      </c>
      <c r="B77" s="22"/>
      <c r="C77" s="60"/>
    </row>
    <row r="78" spans="1:3" x14ac:dyDescent="0.25">
      <c r="A78" s="22"/>
      <c r="B78" s="22"/>
      <c r="C78" s="60"/>
    </row>
    <row r="79" spans="1:3" ht="15.75" x14ac:dyDescent="0.25">
      <c r="A79" s="61" t="s">
        <v>347</v>
      </c>
    </row>
    <row r="81" spans="1:3" x14ac:dyDescent="0.25">
      <c r="A81" s="45"/>
      <c r="B81" s="45" t="s">
        <v>392</v>
      </c>
      <c r="C81" s="46" t="s">
        <v>393</v>
      </c>
    </row>
    <row r="82" spans="1:3" x14ac:dyDescent="0.25">
      <c r="A82" s="47" t="s">
        <v>100</v>
      </c>
      <c r="B82" s="47">
        <v>291</v>
      </c>
      <c r="C82" s="48">
        <f>(B82/474)*100</f>
        <v>61.392405063291143</v>
      </c>
    </row>
    <row r="83" spans="1:3" x14ac:dyDescent="0.25">
      <c r="A83" s="49" t="s">
        <v>101</v>
      </c>
      <c r="B83" s="49">
        <v>268</v>
      </c>
      <c r="C83" s="50">
        <f t="shared" ref="C83:C94" si="5">(B83/474)*100</f>
        <v>56.540084388185655</v>
      </c>
    </row>
    <row r="84" spans="1:3" x14ac:dyDescent="0.25">
      <c r="A84" s="47" t="s">
        <v>102</v>
      </c>
      <c r="B84" s="47">
        <v>198</v>
      </c>
      <c r="C84" s="48">
        <f t="shared" si="5"/>
        <v>41.77215189873418</v>
      </c>
    </row>
    <row r="85" spans="1:3" x14ac:dyDescent="0.25">
      <c r="A85" s="49" t="s">
        <v>103</v>
      </c>
      <c r="B85" s="49">
        <v>174</v>
      </c>
      <c r="C85" s="50">
        <f t="shared" si="5"/>
        <v>36.708860759493675</v>
      </c>
    </row>
    <row r="86" spans="1:3" x14ac:dyDescent="0.25">
      <c r="A86" s="47" t="s">
        <v>104</v>
      </c>
      <c r="B86" s="47">
        <v>133</v>
      </c>
      <c r="C86" s="48">
        <f t="shared" si="5"/>
        <v>28.059071729957807</v>
      </c>
    </row>
    <row r="87" spans="1:3" x14ac:dyDescent="0.25">
      <c r="A87" s="49" t="s">
        <v>105</v>
      </c>
      <c r="B87" s="49">
        <v>110</v>
      </c>
      <c r="C87" s="50">
        <f t="shared" si="5"/>
        <v>23.206751054852319</v>
      </c>
    </row>
    <row r="88" spans="1:3" x14ac:dyDescent="0.25">
      <c r="A88" s="47" t="s">
        <v>261</v>
      </c>
      <c r="B88" s="47">
        <v>101</v>
      </c>
      <c r="C88" s="48">
        <f t="shared" si="5"/>
        <v>21.308016877637133</v>
      </c>
    </row>
    <row r="89" spans="1:3" x14ac:dyDescent="0.25">
      <c r="A89" s="49" t="s">
        <v>106</v>
      </c>
      <c r="B89" s="49">
        <v>78</v>
      </c>
      <c r="C89" s="50">
        <f t="shared" si="5"/>
        <v>16.455696202531644</v>
      </c>
    </row>
    <row r="90" spans="1:3" x14ac:dyDescent="0.25">
      <c r="A90" s="47" t="s">
        <v>107</v>
      </c>
      <c r="B90" s="47">
        <v>74</v>
      </c>
      <c r="C90" s="48">
        <f t="shared" si="5"/>
        <v>15.611814345991561</v>
      </c>
    </row>
    <row r="91" spans="1:3" x14ac:dyDescent="0.25">
      <c r="A91" s="49" t="s">
        <v>108</v>
      </c>
      <c r="B91" s="49">
        <v>40</v>
      </c>
      <c r="C91" s="50">
        <f t="shared" si="5"/>
        <v>8.4388185654008439</v>
      </c>
    </row>
    <row r="92" spans="1:3" x14ac:dyDescent="0.25">
      <c r="A92" s="47" t="s">
        <v>259</v>
      </c>
      <c r="B92" s="47">
        <v>27</v>
      </c>
      <c r="C92" s="48">
        <f t="shared" si="5"/>
        <v>5.6962025316455698</v>
      </c>
    </row>
    <row r="93" spans="1:3" x14ac:dyDescent="0.25">
      <c r="A93" s="49" t="s">
        <v>109</v>
      </c>
      <c r="B93" s="49">
        <v>24</v>
      </c>
      <c r="C93" s="50">
        <f t="shared" si="5"/>
        <v>5.0632911392405067</v>
      </c>
    </row>
    <row r="94" spans="1:3" x14ac:dyDescent="0.25">
      <c r="A94" s="47" t="s">
        <v>110</v>
      </c>
      <c r="B94" s="47">
        <v>15</v>
      </c>
      <c r="C94" s="48">
        <f t="shared" si="5"/>
        <v>3.1645569620253164</v>
      </c>
    </row>
  </sheetData>
  <sheetProtection algorithmName="SHA-512" hashValue="LaO37u0w9fyw1nakV91W8x+ti8A1emaGYcgSTQSY0WCanVpPkXbXlE7dRjtDgGUhW4+NYZ7kwfcu3oLd6JVWPg==" saltValue="9Idyom1CN5iFjqXwnCTgDw==" spinCount="100000" sheet="1" objects="1" scenarios="1"/>
  <conditionalFormatting sqref="I44:I59">
    <cfRule type="colorScale" priority="1">
      <colorScale>
        <cfvo type="min"/>
        <cfvo type="max"/>
        <color rgb="FFFFFFFF"/>
        <color rgb="FF006400"/>
      </colorScale>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625E-1AB7-4476-B167-86815F53219E}">
  <sheetPr>
    <tabColor rgb="FF00A0E4"/>
  </sheetPr>
  <dimension ref="A1:Q95"/>
  <sheetViews>
    <sheetView workbookViewId="0">
      <selection activeCell="A2" sqref="A2"/>
    </sheetView>
  </sheetViews>
  <sheetFormatPr defaultRowHeight="15" x14ac:dyDescent="0.25"/>
  <cols>
    <col min="1" max="1" width="91.140625" style="18" customWidth="1"/>
    <col min="2" max="2" width="17.85546875" style="18" bestFit="1" customWidth="1"/>
    <col min="3" max="3" width="30.42578125" style="44" bestFit="1" customWidth="1"/>
    <col min="4" max="4" width="9.140625" style="18"/>
    <col min="5" max="5" width="14.140625" style="18" bestFit="1" customWidth="1"/>
    <col min="6" max="6" width="18.42578125" style="18" bestFit="1" customWidth="1"/>
    <col min="7" max="7" width="8.140625" style="18" bestFit="1" customWidth="1"/>
    <col min="8" max="16384" width="9.140625" style="18"/>
  </cols>
  <sheetData>
    <row r="1" spans="1:5" s="22" customFormat="1" ht="18.75" x14ac:dyDescent="0.3">
      <c r="A1" s="62" t="s">
        <v>304</v>
      </c>
      <c r="B1" s="63"/>
      <c r="C1" s="64"/>
      <c r="D1" s="65"/>
    </row>
    <row r="2" spans="1:5" x14ac:dyDescent="0.25">
      <c r="B2" s="39"/>
      <c r="C2" s="40"/>
      <c r="D2" s="39"/>
      <c r="E2" s="39"/>
    </row>
    <row r="3" spans="1:5" x14ac:dyDescent="0.25">
      <c r="B3" s="39"/>
      <c r="C3" s="40"/>
      <c r="D3" s="39"/>
      <c r="E3" s="39"/>
    </row>
    <row r="4" spans="1:5" x14ac:dyDescent="0.25">
      <c r="B4" s="39"/>
      <c r="C4" s="40"/>
      <c r="D4" s="39"/>
      <c r="E4" s="39"/>
    </row>
    <row r="5" spans="1:5" x14ac:dyDescent="0.25">
      <c r="A5" s="22"/>
      <c r="B5" s="39"/>
      <c r="C5" s="40"/>
      <c r="D5" s="39"/>
      <c r="E5" s="39"/>
    </row>
    <row r="6" spans="1:5" ht="18.75" x14ac:dyDescent="0.3">
      <c r="A6" s="66" t="s">
        <v>218</v>
      </c>
      <c r="B6" s="39"/>
      <c r="C6" s="40"/>
      <c r="D6" s="39"/>
      <c r="E6" s="39"/>
    </row>
    <row r="7" spans="1:5" x14ac:dyDescent="0.25">
      <c r="A7" s="22"/>
      <c r="B7" s="39"/>
      <c r="C7" s="40"/>
      <c r="D7" s="39"/>
      <c r="E7" s="39"/>
    </row>
    <row r="8" spans="1:5" ht="78.75" x14ac:dyDescent="0.25">
      <c r="A8" s="43" t="s">
        <v>348</v>
      </c>
    </row>
    <row r="10" spans="1:5" x14ac:dyDescent="0.25">
      <c r="A10" s="67"/>
      <c r="B10" s="68" t="s">
        <v>392</v>
      </c>
      <c r="C10" s="69" t="s">
        <v>393</v>
      </c>
    </row>
    <row r="11" spans="1:5" x14ac:dyDescent="0.25">
      <c r="A11" s="47" t="s">
        <v>84</v>
      </c>
      <c r="B11" s="47">
        <v>215</v>
      </c>
      <c r="C11" s="48">
        <f t="shared" ref="C11:C26" si="0">(B11/474)*100</f>
        <v>45.358649789029535</v>
      </c>
    </row>
    <row r="12" spans="1:5" x14ac:dyDescent="0.25">
      <c r="A12" s="49" t="s">
        <v>85</v>
      </c>
      <c r="B12" s="49">
        <v>161</v>
      </c>
      <c r="C12" s="50">
        <f t="shared" si="0"/>
        <v>33.966244725738399</v>
      </c>
    </row>
    <row r="13" spans="1:5" x14ac:dyDescent="0.25">
      <c r="A13" s="47" t="s">
        <v>86</v>
      </c>
      <c r="B13" s="47">
        <v>159</v>
      </c>
      <c r="C13" s="48">
        <f t="shared" si="0"/>
        <v>33.544303797468359</v>
      </c>
    </row>
    <row r="14" spans="1:5" x14ac:dyDescent="0.25">
      <c r="A14" s="49" t="s">
        <v>87</v>
      </c>
      <c r="B14" s="49">
        <v>140</v>
      </c>
      <c r="C14" s="50">
        <f t="shared" si="0"/>
        <v>29.535864978902953</v>
      </c>
    </row>
    <row r="15" spans="1:5" x14ac:dyDescent="0.25">
      <c r="A15" s="47" t="s">
        <v>88</v>
      </c>
      <c r="B15" s="47">
        <v>112</v>
      </c>
      <c r="C15" s="48">
        <f t="shared" si="0"/>
        <v>23.628691983122362</v>
      </c>
    </row>
    <row r="16" spans="1:5" x14ac:dyDescent="0.25">
      <c r="A16" s="49" t="s">
        <v>89</v>
      </c>
      <c r="B16" s="49">
        <v>110</v>
      </c>
      <c r="C16" s="50">
        <f t="shared" si="0"/>
        <v>23.206751054852319</v>
      </c>
    </row>
    <row r="17" spans="1:17" x14ac:dyDescent="0.25">
      <c r="A17" s="47" t="s">
        <v>262</v>
      </c>
      <c r="B17" s="47">
        <v>83</v>
      </c>
      <c r="C17" s="48">
        <f t="shared" si="0"/>
        <v>17.510548523206751</v>
      </c>
    </row>
    <row r="18" spans="1:17" x14ac:dyDescent="0.25">
      <c r="A18" s="49" t="s">
        <v>263</v>
      </c>
      <c r="B18" s="49">
        <v>77</v>
      </c>
      <c r="C18" s="50">
        <f t="shared" si="0"/>
        <v>16.244725738396625</v>
      </c>
    </row>
    <row r="19" spans="1:17" x14ac:dyDescent="0.25">
      <c r="A19" s="47" t="s">
        <v>90</v>
      </c>
      <c r="B19" s="47">
        <v>73</v>
      </c>
      <c r="C19" s="48">
        <f t="shared" si="0"/>
        <v>15.400843881856542</v>
      </c>
    </row>
    <row r="20" spans="1:17" x14ac:dyDescent="0.25">
      <c r="A20" s="49" t="s">
        <v>264</v>
      </c>
      <c r="B20" s="49">
        <v>50</v>
      </c>
      <c r="C20" s="50">
        <f t="shared" si="0"/>
        <v>10.548523206751055</v>
      </c>
    </row>
    <row r="21" spans="1:17" x14ac:dyDescent="0.25">
      <c r="A21" s="47" t="s">
        <v>91</v>
      </c>
      <c r="B21" s="47">
        <v>50</v>
      </c>
      <c r="C21" s="48">
        <f t="shared" si="0"/>
        <v>10.548523206751055</v>
      </c>
    </row>
    <row r="22" spans="1:17" x14ac:dyDescent="0.25">
      <c r="A22" s="49" t="s">
        <v>92</v>
      </c>
      <c r="B22" s="49">
        <v>34</v>
      </c>
      <c r="C22" s="50">
        <f t="shared" si="0"/>
        <v>7.1729957805907167</v>
      </c>
    </row>
    <row r="23" spans="1:17" x14ac:dyDescent="0.25">
      <c r="A23" s="47" t="s">
        <v>265</v>
      </c>
      <c r="B23" s="47">
        <v>33</v>
      </c>
      <c r="C23" s="48">
        <f t="shared" si="0"/>
        <v>6.962025316455696</v>
      </c>
    </row>
    <row r="24" spans="1:17" x14ac:dyDescent="0.25">
      <c r="A24" s="49" t="s">
        <v>93</v>
      </c>
      <c r="B24" s="49">
        <v>26</v>
      </c>
      <c r="C24" s="50">
        <f t="shared" si="0"/>
        <v>5.485232067510549</v>
      </c>
    </row>
    <row r="25" spans="1:17" x14ac:dyDescent="0.25">
      <c r="A25" s="47" t="s">
        <v>266</v>
      </c>
      <c r="B25" s="47">
        <v>17</v>
      </c>
      <c r="C25" s="48">
        <f t="shared" si="0"/>
        <v>3.5864978902953584</v>
      </c>
    </row>
    <row r="26" spans="1:17" x14ac:dyDescent="0.25">
      <c r="A26" s="49" t="s">
        <v>94</v>
      </c>
      <c r="B26" s="49">
        <v>15</v>
      </c>
      <c r="C26" s="50">
        <f t="shared" si="0"/>
        <v>3.1645569620253164</v>
      </c>
    </row>
    <row r="27" spans="1:17" x14ac:dyDescent="0.25">
      <c r="A27" s="58"/>
      <c r="B27" s="58"/>
      <c r="C27" s="70"/>
    </row>
    <row r="29" spans="1:17" ht="18.75" x14ac:dyDescent="0.3">
      <c r="A29" s="66" t="s">
        <v>389</v>
      </c>
      <c r="B29" s="22"/>
      <c r="C29" s="60"/>
    </row>
    <row r="30" spans="1:17" x14ac:dyDescent="0.25">
      <c r="A30" s="22"/>
      <c r="B30" s="22"/>
      <c r="C30" s="60"/>
    </row>
    <row r="31" spans="1:17" ht="47.25" x14ac:dyDescent="0.25">
      <c r="A31" s="43" t="s">
        <v>349</v>
      </c>
    </row>
    <row r="32" spans="1:17" x14ac:dyDescent="0.25">
      <c r="J32" s="58"/>
      <c r="K32" s="58"/>
      <c r="L32" s="58"/>
      <c r="M32" s="58"/>
      <c r="N32" s="58"/>
      <c r="O32" s="58"/>
      <c r="P32" s="58"/>
      <c r="Q32" s="58"/>
    </row>
    <row r="33" spans="1:17" x14ac:dyDescent="0.25">
      <c r="A33" s="71"/>
      <c r="B33" s="71" t="s">
        <v>122</v>
      </c>
      <c r="C33" s="72" t="s">
        <v>123</v>
      </c>
      <c r="D33" s="71" t="s">
        <v>124</v>
      </c>
      <c r="E33" s="71" t="s">
        <v>125</v>
      </c>
      <c r="F33" s="71" t="s">
        <v>126</v>
      </c>
      <c r="G33" s="71" t="s">
        <v>78</v>
      </c>
      <c r="I33" s="71" t="s">
        <v>390</v>
      </c>
      <c r="J33" s="58"/>
      <c r="K33" s="73"/>
      <c r="L33" s="74"/>
      <c r="M33" s="73"/>
      <c r="N33" s="73"/>
      <c r="O33" s="73"/>
      <c r="P33" s="73"/>
      <c r="Q33" s="58"/>
    </row>
    <row r="34" spans="1:17" x14ac:dyDescent="0.25">
      <c r="A34" s="47" t="s">
        <v>111</v>
      </c>
      <c r="B34" s="47">
        <v>17</v>
      </c>
      <c r="C34" s="75">
        <v>231</v>
      </c>
      <c r="D34" s="47">
        <v>142</v>
      </c>
      <c r="E34" s="47">
        <v>40</v>
      </c>
      <c r="F34" s="47">
        <v>10</v>
      </c>
      <c r="G34" s="47">
        <v>34</v>
      </c>
      <c r="I34" s="47">
        <f>(2*B34)+C34-E34-(F34*2)</f>
        <v>205</v>
      </c>
      <c r="J34" s="58"/>
      <c r="K34" s="70"/>
      <c r="L34" s="70"/>
      <c r="M34" s="70"/>
      <c r="N34" s="70"/>
      <c r="O34" s="70"/>
      <c r="P34" s="70"/>
      <c r="Q34" s="58"/>
    </row>
    <row r="35" spans="1:17" x14ac:dyDescent="0.25">
      <c r="A35" s="47" t="s">
        <v>113</v>
      </c>
      <c r="B35" s="47">
        <v>13</v>
      </c>
      <c r="C35" s="75">
        <v>216</v>
      </c>
      <c r="D35" s="47">
        <v>157</v>
      </c>
      <c r="E35" s="47">
        <v>45</v>
      </c>
      <c r="F35" s="47">
        <v>15</v>
      </c>
      <c r="G35" s="47">
        <v>28</v>
      </c>
      <c r="I35" s="76">
        <f>(2*B35)+C35-E35-(F35*2)</f>
        <v>167</v>
      </c>
      <c r="K35" s="70"/>
      <c r="L35" s="44"/>
      <c r="M35" s="44"/>
      <c r="N35" s="44"/>
      <c r="O35" s="44"/>
      <c r="P35" s="44"/>
    </row>
    <row r="36" spans="1:17" x14ac:dyDescent="0.25">
      <c r="A36" s="49" t="s">
        <v>112</v>
      </c>
      <c r="B36" s="49">
        <v>30</v>
      </c>
      <c r="C36" s="77">
        <v>226</v>
      </c>
      <c r="D36" s="49">
        <v>103</v>
      </c>
      <c r="E36" s="49">
        <v>67</v>
      </c>
      <c r="F36" s="49">
        <v>27</v>
      </c>
      <c r="G36" s="49">
        <v>21</v>
      </c>
      <c r="I36" s="49">
        <f>(2*B36)+C36-E36-(F36*2)</f>
        <v>165</v>
      </c>
      <c r="K36" s="70"/>
      <c r="L36" s="44"/>
      <c r="M36" s="44"/>
      <c r="N36" s="44"/>
      <c r="O36" s="44"/>
      <c r="P36" s="44"/>
    </row>
    <row r="37" spans="1:17" x14ac:dyDescent="0.25">
      <c r="A37" s="49" t="s">
        <v>114</v>
      </c>
      <c r="B37" s="49">
        <v>12</v>
      </c>
      <c r="C37" s="77">
        <v>198</v>
      </c>
      <c r="D37" s="49">
        <v>197</v>
      </c>
      <c r="E37" s="49">
        <v>37</v>
      </c>
      <c r="F37" s="49">
        <v>13</v>
      </c>
      <c r="G37" s="49">
        <v>17</v>
      </c>
      <c r="I37" s="49">
        <f t="shared" ref="I37:I47" si="1">(2*B37)+C37-E37-(F37*2)</f>
        <v>159</v>
      </c>
      <c r="K37" s="70"/>
      <c r="L37" s="44"/>
      <c r="M37" s="44"/>
      <c r="N37" s="44"/>
      <c r="O37" s="44"/>
      <c r="P37" s="44"/>
    </row>
    <row r="38" spans="1:17" x14ac:dyDescent="0.25">
      <c r="A38" s="47" t="s">
        <v>115</v>
      </c>
      <c r="B38" s="47">
        <v>13</v>
      </c>
      <c r="C38" s="75">
        <v>190</v>
      </c>
      <c r="D38" s="47">
        <v>180</v>
      </c>
      <c r="E38" s="47">
        <v>44</v>
      </c>
      <c r="F38" s="47">
        <v>17</v>
      </c>
      <c r="G38" s="47">
        <v>30</v>
      </c>
      <c r="I38" s="76">
        <f t="shared" si="1"/>
        <v>138</v>
      </c>
      <c r="K38" s="70"/>
      <c r="L38" s="44"/>
      <c r="M38" s="44"/>
      <c r="N38" s="44"/>
      <c r="O38" s="44"/>
      <c r="P38" s="44"/>
    </row>
    <row r="39" spans="1:17" x14ac:dyDescent="0.25">
      <c r="A39" s="49" t="s">
        <v>383</v>
      </c>
      <c r="B39" s="49">
        <v>14</v>
      </c>
      <c r="C39" s="77">
        <v>150</v>
      </c>
      <c r="D39" s="49">
        <v>155</v>
      </c>
      <c r="E39" s="49">
        <v>52</v>
      </c>
      <c r="F39" s="49">
        <v>5</v>
      </c>
      <c r="G39" s="49">
        <v>98</v>
      </c>
      <c r="I39" s="49">
        <f t="shared" si="1"/>
        <v>116</v>
      </c>
      <c r="K39" s="70"/>
      <c r="L39" s="44"/>
      <c r="M39" s="44"/>
      <c r="N39" s="44"/>
      <c r="O39" s="44"/>
      <c r="P39" s="44"/>
    </row>
    <row r="40" spans="1:17" x14ac:dyDescent="0.25">
      <c r="A40" s="47" t="s">
        <v>269</v>
      </c>
      <c r="B40" s="47">
        <v>8</v>
      </c>
      <c r="C40" s="75">
        <v>157</v>
      </c>
      <c r="D40" s="47">
        <v>186</v>
      </c>
      <c r="E40" s="47">
        <v>63</v>
      </c>
      <c r="F40" s="47">
        <v>11</v>
      </c>
      <c r="G40" s="47">
        <v>49</v>
      </c>
      <c r="I40" s="76">
        <f t="shared" si="1"/>
        <v>88</v>
      </c>
      <c r="K40" s="70"/>
      <c r="L40" s="44"/>
      <c r="M40" s="44"/>
      <c r="N40" s="44"/>
      <c r="O40" s="44"/>
      <c r="P40" s="44"/>
    </row>
    <row r="41" spans="1:17" x14ac:dyDescent="0.25">
      <c r="A41" s="49" t="s">
        <v>116</v>
      </c>
      <c r="B41" s="49">
        <v>6</v>
      </c>
      <c r="C41" s="77">
        <v>132</v>
      </c>
      <c r="D41" s="49">
        <v>217</v>
      </c>
      <c r="E41" s="49">
        <v>46</v>
      </c>
      <c r="F41" s="49">
        <v>12</v>
      </c>
      <c r="G41" s="49">
        <v>61</v>
      </c>
      <c r="I41" s="49">
        <f t="shared" si="1"/>
        <v>74</v>
      </c>
      <c r="K41" s="70"/>
      <c r="L41" s="44"/>
      <c r="M41" s="44"/>
      <c r="N41" s="44"/>
      <c r="O41" s="44"/>
      <c r="P41" s="44"/>
    </row>
    <row r="42" spans="1:17" x14ac:dyDescent="0.25">
      <c r="A42" s="47" t="s">
        <v>117</v>
      </c>
      <c r="B42" s="47">
        <v>7</v>
      </c>
      <c r="C42" s="75">
        <v>91</v>
      </c>
      <c r="D42" s="47">
        <v>207</v>
      </c>
      <c r="E42" s="47">
        <v>86</v>
      </c>
      <c r="F42" s="47">
        <v>14</v>
      </c>
      <c r="G42" s="47">
        <v>69</v>
      </c>
      <c r="I42" s="76">
        <f t="shared" si="1"/>
        <v>-9</v>
      </c>
      <c r="K42" s="70"/>
      <c r="L42" s="44"/>
      <c r="M42" s="44"/>
      <c r="N42" s="44"/>
      <c r="O42" s="44"/>
      <c r="P42" s="44"/>
    </row>
    <row r="43" spans="1:17" x14ac:dyDescent="0.25">
      <c r="A43" s="49" t="s">
        <v>118</v>
      </c>
      <c r="B43" s="49">
        <v>9</v>
      </c>
      <c r="C43" s="77">
        <v>90</v>
      </c>
      <c r="D43" s="49">
        <v>216</v>
      </c>
      <c r="E43" s="49">
        <v>90</v>
      </c>
      <c r="F43" s="49">
        <v>18</v>
      </c>
      <c r="G43" s="49">
        <v>51</v>
      </c>
      <c r="I43" s="49">
        <f t="shared" si="1"/>
        <v>-18</v>
      </c>
      <c r="K43" s="70"/>
      <c r="L43" s="44"/>
      <c r="M43" s="44"/>
      <c r="N43" s="44"/>
      <c r="O43" s="44"/>
      <c r="P43" s="44"/>
    </row>
    <row r="44" spans="1:17" x14ac:dyDescent="0.25">
      <c r="A44" s="47" t="s">
        <v>119</v>
      </c>
      <c r="B44" s="47">
        <v>6</v>
      </c>
      <c r="C44" s="75">
        <v>65</v>
      </c>
      <c r="D44" s="47">
        <v>220</v>
      </c>
      <c r="E44" s="47">
        <v>78</v>
      </c>
      <c r="F44" s="47">
        <v>15</v>
      </c>
      <c r="G44" s="47">
        <v>90</v>
      </c>
      <c r="I44" s="76">
        <f t="shared" si="1"/>
        <v>-31</v>
      </c>
      <c r="K44" s="70"/>
      <c r="L44" s="44"/>
      <c r="M44" s="44"/>
      <c r="N44" s="44"/>
      <c r="O44" s="44"/>
      <c r="P44" s="44"/>
    </row>
    <row r="45" spans="1:17" x14ac:dyDescent="0.25">
      <c r="A45" s="49" t="s">
        <v>384</v>
      </c>
      <c r="B45" s="49">
        <v>2</v>
      </c>
      <c r="C45" s="77">
        <v>71</v>
      </c>
      <c r="D45" s="49">
        <v>214</v>
      </c>
      <c r="E45" s="49">
        <v>74</v>
      </c>
      <c r="F45" s="49">
        <v>27</v>
      </c>
      <c r="G45" s="49">
        <v>86</v>
      </c>
      <c r="I45" s="49">
        <f t="shared" si="1"/>
        <v>-53</v>
      </c>
      <c r="K45" s="70"/>
      <c r="L45" s="44"/>
      <c r="M45" s="44"/>
      <c r="N45" s="44"/>
      <c r="O45" s="44"/>
      <c r="P45" s="44"/>
    </row>
    <row r="46" spans="1:17" x14ac:dyDescent="0.25">
      <c r="A46" s="47" t="s">
        <v>120</v>
      </c>
      <c r="B46" s="47">
        <v>3</v>
      </c>
      <c r="C46" s="75">
        <v>68</v>
      </c>
      <c r="D46" s="47">
        <v>228</v>
      </c>
      <c r="E46" s="47">
        <v>100</v>
      </c>
      <c r="F46" s="47">
        <v>21</v>
      </c>
      <c r="G46" s="47">
        <v>54</v>
      </c>
      <c r="I46" s="76">
        <f t="shared" si="1"/>
        <v>-68</v>
      </c>
      <c r="K46" s="70"/>
      <c r="L46" s="44"/>
      <c r="M46" s="44"/>
      <c r="N46" s="44"/>
      <c r="O46" s="44"/>
      <c r="P46" s="44"/>
    </row>
    <row r="47" spans="1:17" x14ac:dyDescent="0.25">
      <c r="A47" s="49" t="s">
        <v>121</v>
      </c>
      <c r="B47" s="49">
        <v>12</v>
      </c>
      <c r="C47" s="77">
        <v>72</v>
      </c>
      <c r="D47" s="49">
        <v>122</v>
      </c>
      <c r="E47" s="49">
        <v>156</v>
      </c>
      <c r="F47" s="49">
        <v>75</v>
      </c>
      <c r="G47" s="49">
        <v>37</v>
      </c>
      <c r="I47" s="49">
        <f t="shared" si="1"/>
        <v>-210</v>
      </c>
      <c r="K47" s="70"/>
      <c r="L47" s="44"/>
      <c r="M47" s="44"/>
      <c r="N47" s="44"/>
      <c r="O47" s="44"/>
      <c r="P47" s="44"/>
    </row>
    <row r="48" spans="1:17" x14ac:dyDescent="0.25">
      <c r="I48" s="22"/>
    </row>
    <row r="49" spans="1:9" x14ac:dyDescent="0.25">
      <c r="A49" s="78" t="s">
        <v>455</v>
      </c>
      <c r="I49" s="22"/>
    </row>
    <row r="50" spans="1:9" x14ac:dyDescent="0.25">
      <c r="A50" s="78" t="s">
        <v>198</v>
      </c>
    </row>
    <row r="53" spans="1:9" ht="18.75" x14ac:dyDescent="0.3">
      <c r="A53" s="79" t="s">
        <v>394</v>
      </c>
    </row>
    <row r="55" spans="1:9" ht="47.25" x14ac:dyDescent="0.25">
      <c r="A55" s="43" t="s">
        <v>351</v>
      </c>
    </row>
    <row r="57" spans="1:9" x14ac:dyDescent="0.25">
      <c r="A57" s="68"/>
      <c r="B57" s="68" t="s">
        <v>192</v>
      </c>
      <c r="C57" s="69" t="s">
        <v>193</v>
      </c>
      <c r="D57" s="68" t="s">
        <v>194</v>
      </c>
      <c r="E57" s="68" t="s">
        <v>195</v>
      </c>
      <c r="F57" s="68" t="s">
        <v>196</v>
      </c>
      <c r="G57" s="68" t="s">
        <v>78</v>
      </c>
      <c r="H57" s="38"/>
      <c r="I57" s="68" t="s">
        <v>390</v>
      </c>
    </row>
    <row r="58" spans="1:9" x14ac:dyDescent="0.25">
      <c r="A58" s="47" t="s">
        <v>173</v>
      </c>
      <c r="B58" s="47">
        <v>183</v>
      </c>
      <c r="C58" s="75">
        <v>144</v>
      </c>
      <c r="D58" s="47">
        <v>63</v>
      </c>
      <c r="E58" s="47">
        <v>39</v>
      </c>
      <c r="F58" s="47">
        <v>16</v>
      </c>
      <c r="G58" s="47">
        <v>29</v>
      </c>
      <c r="H58" s="22"/>
      <c r="I58" s="76">
        <f t="shared" ref="I58:I76" si="2">(B58*2)+C58-E58-(F58*2)</f>
        <v>439</v>
      </c>
    </row>
    <row r="59" spans="1:9" x14ac:dyDescent="0.25">
      <c r="A59" s="49" t="s">
        <v>174</v>
      </c>
      <c r="B59" s="49">
        <v>154</v>
      </c>
      <c r="C59" s="77">
        <v>168</v>
      </c>
      <c r="D59" s="49">
        <v>59</v>
      </c>
      <c r="E59" s="49">
        <v>45</v>
      </c>
      <c r="F59" s="49">
        <v>14</v>
      </c>
      <c r="G59" s="49">
        <v>34</v>
      </c>
      <c r="H59" s="22"/>
      <c r="I59" s="49">
        <f t="shared" si="2"/>
        <v>403</v>
      </c>
    </row>
    <row r="60" spans="1:9" x14ac:dyDescent="0.25">
      <c r="A60" s="47" t="s">
        <v>175</v>
      </c>
      <c r="B60" s="47">
        <v>101</v>
      </c>
      <c r="C60" s="75">
        <v>180</v>
      </c>
      <c r="D60" s="47">
        <v>87</v>
      </c>
      <c r="E60" s="47">
        <v>55</v>
      </c>
      <c r="F60" s="47">
        <v>13</v>
      </c>
      <c r="G60" s="47">
        <v>38</v>
      </c>
      <c r="H60" s="22"/>
      <c r="I60" s="76">
        <f t="shared" si="2"/>
        <v>301</v>
      </c>
    </row>
    <row r="61" spans="1:9" x14ac:dyDescent="0.25">
      <c r="A61" s="49" t="s">
        <v>176</v>
      </c>
      <c r="B61" s="49">
        <v>87</v>
      </c>
      <c r="C61" s="77">
        <v>183</v>
      </c>
      <c r="D61" s="49">
        <v>88</v>
      </c>
      <c r="E61" s="49">
        <v>47</v>
      </c>
      <c r="F61" s="49">
        <v>14</v>
      </c>
      <c r="G61" s="49">
        <v>55</v>
      </c>
      <c r="H61" s="22"/>
      <c r="I61" s="49">
        <f t="shared" si="2"/>
        <v>282</v>
      </c>
    </row>
    <row r="62" spans="1:9" x14ac:dyDescent="0.25">
      <c r="A62" s="47" t="s">
        <v>177</v>
      </c>
      <c r="B62" s="47">
        <v>77</v>
      </c>
      <c r="C62" s="75">
        <v>188</v>
      </c>
      <c r="D62" s="47">
        <v>89</v>
      </c>
      <c r="E62" s="47">
        <v>52</v>
      </c>
      <c r="F62" s="47">
        <v>6</v>
      </c>
      <c r="G62" s="47">
        <v>62</v>
      </c>
      <c r="H62" s="22"/>
      <c r="I62" s="76">
        <f t="shared" si="2"/>
        <v>278</v>
      </c>
    </row>
    <row r="63" spans="1:9" x14ac:dyDescent="0.25">
      <c r="A63" s="49" t="s">
        <v>178</v>
      </c>
      <c r="B63" s="49">
        <v>64</v>
      </c>
      <c r="C63" s="77">
        <v>153</v>
      </c>
      <c r="D63" s="49">
        <v>120</v>
      </c>
      <c r="E63" s="49">
        <v>70</v>
      </c>
      <c r="F63" s="49">
        <v>19</v>
      </c>
      <c r="G63" s="49">
        <v>48</v>
      </c>
      <c r="H63" s="22"/>
      <c r="I63" s="49">
        <f t="shared" si="2"/>
        <v>173</v>
      </c>
    </row>
    <row r="64" spans="1:9" x14ac:dyDescent="0.25">
      <c r="A64" s="47" t="s">
        <v>179</v>
      </c>
      <c r="B64" s="47">
        <v>36</v>
      </c>
      <c r="C64" s="75">
        <v>154</v>
      </c>
      <c r="D64" s="47">
        <v>120</v>
      </c>
      <c r="E64" s="47">
        <v>121</v>
      </c>
      <c r="F64" s="47">
        <v>7</v>
      </c>
      <c r="G64" s="47">
        <v>36</v>
      </c>
      <c r="H64" s="22"/>
      <c r="I64" s="76">
        <f t="shared" si="2"/>
        <v>91</v>
      </c>
    </row>
    <row r="65" spans="1:9" x14ac:dyDescent="0.25">
      <c r="A65" s="49" t="s">
        <v>180</v>
      </c>
      <c r="B65" s="49">
        <v>50</v>
      </c>
      <c r="C65" s="77">
        <v>117</v>
      </c>
      <c r="D65" s="49">
        <v>141</v>
      </c>
      <c r="E65" s="49">
        <v>112</v>
      </c>
      <c r="F65" s="49">
        <v>16</v>
      </c>
      <c r="G65" s="49">
        <v>38</v>
      </c>
      <c r="H65" s="22"/>
      <c r="I65" s="49">
        <f t="shared" si="2"/>
        <v>73</v>
      </c>
    </row>
    <row r="66" spans="1:9" x14ac:dyDescent="0.25">
      <c r="A66" s="47" t="s">
        <v>181</v>
      </c>
      <c r="B66" s="47">
        <v>23</v>
      </c>
      <c r="C66" s="75">
        <v>125</v>
      </c>
      <c r="D66" s="47">
        <v>170</v>
      </c>
      <c r="E66" s="47">
        <v>88</v>
      </c>
      <c r="F66" s="47">
        <v>15</v>
      </c>
      <c r="G66" s="47">
        <v>53</v>
      </c>
      <c r="H66" s="22"/>
      <c r="I66" s="76">
        <f t="shared" si="2"/>
        <v>53</v>
      </c>
    </row>
    <row r="67" spans="1:9" x14ac:dyDescent="0.25">
      <c r="A67" s="49" t="s">
        <v>182</v>
      </c>
      <c r="B67" s="49">
        <v>23</v>
      </c>
      <c r="C67" s="77">
        <v>127</v>
      </c>
      <c r="D67" s="49">
        <v>162</v>
      </c>
      <c r="E67" s="49">
        <v>100</v>
      </c>
      <c r="F67" s="49">
        <v>15</v>
      </c>
      <c r="G67" s="49">
        <v>47</v>
      </c>
      <c r="H67" s="22"/>
      <c r="I67" s="49">
        <f t="shared" si="2"/>
        <v>43</v>
      </c>
    </row>
    <row r="68" spans="1:9" x14ac:dyDescent="0.25">
      <c r="A68" s="47" t="s">
        <v>183</v>
      </c>
      <c r="B68" s="47">
        <v>54</v>
      </c>
      <c r="C68" s="75">
        <v>113</v>
      </c>
      <c r="D68" s="47">
        <v>126</v>
      </c>
      <c r="E68" s="47">
        <v>132</v>
      </c>
      <c r="F68" s="47">
        <v>29</v>
      </c>
      <c r="G68" s="47">
        <v>20</v>
      </c>
      <c r="H68" s="22"/>
      <c r="I68" s="76">
        <f t="shared" si="2"/>
        <v>31</v>
      </c>
    </row>
    <row r="69" spans="1:9" x14ac:dyDescent="0.25">
      <c r="A69" s="49" t="s">
        <v>184</v>
      </c>
      <c r="B69" s="49">
        <v>25</v>
      </c>
      <c r="C69" s="77">
        <v>132</v>
      </c>
      <c r="D69" s="49">
        <v>123</v>
      </c>
      <c r="E69" s="49">
        <v>134</v>
      </c>
      <c r="F69" s="49">
        <v>25</v>
      </c>
      <c r="G69" s="49">
        <v>35</v>
      </c>
      <c r="H69" s="22"/>
      <c r="I69" s="49">
        <f t="shared" si="2"/>
        <v>-2</v>
      </c>
    </row>
    <row r="70" spans="1:9" x14ac:dyDescent="0.25">
      <c r="A70" s="47" t="s">
        <v>185</v>
      </c>
      <c r="B70" s="47">
        <v>28</v>
      </c>
      <c r="C70" s="75">
        <v>102</v>
      </c>
      <c r="D70" s="47">
        <v>156</v>
      </c>
      <c r="E70" s="47">
        <v>112</v>
      </c>
      <c r="F70" s="47">
        <v>27</v>
      </c>
      <c r="G70" s="47">
        <v>49</v>
      </c>
      <c r="H70" s="22"/>
      <c r="I70" s="76">
        <f t="shared" si="2"/>
        <v>-8</v>
      </c>
    </row>
    <row r="71" spans="1:9" x14ac:dyDescent="0.25">
      <c r="A71" s="49" t="s">
        <v>186</v>
      </c>
      <c r="B71" s="49">
        <v>37</v>
      </c>
      <c r="C71" s="77">
        <v>108</v>
      </c>
      <c r="D71" s="49">
        <v>127</v>
      </c>
      <c r="E71" s="49">
        <v>144</v>
      </c>
      <c r="F71" s="49">
        <v>33</v>
      </c>
      <c r="G71" s="49">
        <v>25</v>
      </c>
      <c r="H71" s="22"/>
      <c r="I71" s="49">
        <f t="shared" si="2"/>
        <v>-28</v>
      </c>
    </row>
    <row r="72" spans="1:9" x14ac:dyDescent="0.25">
      <c r="A72" s="47" t="s">
        <v>187</v>
      </c>
      <c r="B72" s="47">
        <v>17</v>
      </c>
      <c r="C72" s="75">
        <v>84</v>
      </c>
      <c r="D72" s="47">
        <v>169</v>
      </c>
      <c r="E72" s="47">
        <v>116</v>
      </c>
      <c r="F72" s="47">
        <v>19</v>
      </c>
      <c r="G72" s="47">
        <v>69</v>
      </c>
      <c r="H72" s="22"/>
      <c r="I72" s="76">
        <f t="shared" si="2"/>
        <v>-36</v>
      </c>
    </row>
    <row r="73" spans="1:9" x14ac:dyDescent="0.25">
      <c r="A73" s="49" t="s">
        <v>188</v>
      </c>
      <c r="B73" s="49">
        <v>23</v>
      </c>
      <c r="C73" s="77">
        <v>97</v>
      </c>
      <c r="D73" s="49">
        <v>138</v>
      </c>
      <c r="E73" s="49">
        <v>150</v>
      </c>
      <c r="F73" s="49">
        <v>43</v>
      </c>
      <c r="G73" s="49">
        <v>23</v>
      </c>
      <c r="H73" s="22"/>
      <c r="I73" s="49">
        <f t="shared" si="2"/>
        <v>-93</v>
      </c>
    </row>
    <row r="74" spans="1:9" x14ac:dyDescent="0.25">
      <c r="A74" s="47" t="s">
        <v>189</v>
      </c>
      <c r="B74" s="47">
        <v>17</v>
      </c>
      <c r="C74" s="75">
        <v>103</v>
      </c>
      <c r="D74" s="47">
        <v>115</v>
      </c>
      <c r="E74" s="47">
        <v>190</v>
      </c>
      <c r="F74" s="47">
        <v>27</v>
      </c>
      <c r="G74" s="47">
        <v>22</v>
      </c>
      <c r="H74" s="22"/>
      <c r="I74" s="76">
        <f t="shared" si="2"/>
        <v>-107</v>
      </c>
    </row>
    <row r="75" spans="1:9" x14ac:dyDescent="0.25">
      <c r="A75" s="49" t="s">
        <v>190</v>
      </c>
      <c r="B75" s="49">
        <v>23</v>
      </c>
      <c r="C75" s="77">
        <v>65</v>
      </c>
      <c r="D75" s="49">
        <v>139</v>
      </c>
      <c r="E75" s="49">
        <v>160</v>
      </c>
      <c r="F75" s="49">
        <v>61</v>
      </c>
      <c r="G75" s="49">
        <v>26</v>
      </c>
      <c r="H75" s="22"/>
      <c r="I75" s="49">
        <f t="shared" si="2"/>
        <v>-171</v>
      </c>
    </row>
    <row r="76" spans="1:9" x14ac:dyDescent="0.25">
      <c r="A76" s="47" t="s">
        <v>191</v>
      </c>
      <c r="B76" s="47">
        <v>10</v>
      </c>
      <c r="C76" s="75">
        <v>61</v>
      </c>
      <c r="D76" s="47">
        <v>141</v>
      </c>
      <c r="E76" s="47">
        <v>196</v>
      </c>
      <c r="F76" s="47">
        <v>46</v>
      </c>
      <c r="G76" s="47">
        <v>20</v>
      </c>
      <c r="H76" s="22"/>
      <c r="I76" s="76">
        <f t="shared" si="2"/>
        <v>-207</v>
      </c>
    </row>
    <row r="77" spans="1:9" x14ac:dyDescent="0.25">
      <c r="I77" s="22"/>
    </row>
    <row r="78" spans="1:9" x14ac:dyDescent="0.25">
      <c r="A78" s="78" t="s">
        <v>456</v>
      </c>
      <c r="I78" s="22"/>
    </row>
    <row r="79" spans="1:9" x14ac:dyDescent="0.25">
      <c r="A79" s="78" t="s">
        <v>197</v>
      </c>
      <c r="I79" s="22"/>
    </row>
    <row r="82" spans="1:3" ht="18.75" x14ac:dyDescent="0.3">
      <c r="A82" s="66" t="s">
        <v>391</v>
      </c>
      <c r="B82" s="22"/>
      <c r="C82" s="60"/>
    </row>
    <row r="84" spans="1:3" ht="31.5" x14ac:dyDescent="0.25">
      <c r="A84" s="43" t="s">
        <v>350</v>
      </c>
    </row>
    <row r="86" spans="1:3" x14ac:dyDescent="0.25">
      <c r="A86" s="67"/>
      <c r="B86" s="68" t="s">
        <v>392</v>
      </c>
      <c r="C86" s="69" t="s">
        <v>393</v>
      </c>
    </row>
    <row r="87" spans="1:3" x14ac:dyDescent="0.25">
      <c r="A87" s="47" t="s">
        <v>134</v>
      </c>
      <c r="B87" s="47">
        <v>255</v>
      </c>
      <c r="C87" s="48">
        <f>(B87/474)*100</f>
        <v>53.797468354430379</v>
      </c>
    </row>
    <row r="88" spans="1:3" x14ac:dyDescent="0.25">
      <c r="A88" s="49" t="s">
        <v>135</v>
      </c>
      <c r="B88" s="49">
        <v>231</v>
      </c>
      <c r="C88" s="50">
        <f t="shared" ref="C88:C95" si="3">(B88/474)*100</f>
        <v>48.734177215189874</v>
      </c>
    </row>
    <row r="89" spans="1:3" x14ac:dyDescent="0.25">
      <c r="A89" s="47" t="s">
        <v>270</v>
      </c>
      <c r="B89" s="47">
        <v>210</v>
      </c>
      <c r="C89" s="48">
        <f t="shared" si="3"/>
        <v>44.303797468354425</v>
      </c>
    </row>
    <row r="90" spans="1:3" x14ac:dyDescent="0.25">
      <c r="A90" s="49" t="s">
        <v>136</v>
      </c>
      <c r="B90" s="49">
        <v>145</v>
      </c>
      <c r="C90" s="50">
        <f t="shared" si="3"/>
        <v>30.590717299578056</v>
      </c>
    </row>
    <row r="91" spans="1:3" x14ac:dyDescent="0.25">
      <c r="A91" s="47" t="s">
        <v>137</v>
      </c>
      <c r="B91" s="47">
        <v>108</v>
      </c>
      <c r="C91" s="48">
        <f t="shared" si="3"/>
        <v>22.784810126582279</v>
      </c>
    </row>
    <row r="92" spans="1:3" x14ac:dyDescent="0.25">
      <c r="A92" s="49" t="s">
        <v>138</v>
      </c>
      <c r="B92" s="49">
        <v>86</v>
      </c>
      <c r="C92" s="50">
        <f t="shared" si="3"/>
        <v>18.143459915611814</v>
      </c>
    </row>
    <row r="93" spans="1:3" x14ac:dyDescent="0.25">
      <c r="A93" s="47" t="s">
        <v>139</v>
      </c>
      <c r="B93" s="47">
        <v>62</v>
      </c>
      <c r="C93" s="48">
        <f t="shared" si="3"/>
        <v>13.080168776371309</v>
      </c>
    </row>
    <row r="94" spans="1:3" x14ac:dyDescent="0.25">
      <c r="A94" s="49" t="s">
        <v>260</v>
      </c>
      <c r="B94" s="49">
        <v>34</v>
      </c>
      <c r="C94" s="50">
        <f t="shared" si="3"/>
        <v>7.1729957805907167</v>
      </c>
    </row>
    <row r="95" spans="1:3" x14ac:dyDescent="0.25">
      <c r="A95" s="47" t="s">
        <v>140</v>
      </c>
      <c r="B95" s="47">
        <v>24</v>
      </c>
      <c r="C95" s="48">
        <f t="shared" si="3"/>
        <v>5.0632911392405067</v>
      </c>
    </row>
  </sheetData>
  <sheetProtection algorithmName="SHA-512" hashValue="4MEhd8LaOmcnMwpZF0tqGoZPGrTYdpg2wp74noH0qcgNtQAEaMBOsPvNLbjA0TMWXWiHU/LXIy+vU4qVtnro2A==" saltValue="OCpCq7tB+Q+tLb+jeSU/L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72C2-C89B-47BD-812F-8842EEFC3701}">
  <sheetPr>
    <tabColor theme="1" tint="0.34998626667073579"/>
  </sheetPr>
  <dimension ref="A1:D143"/>
  <sheetViews>
    <sheetView zoomScaleNormal="100" workbookViewId="0">
      <selection activeCell="A2" sqref="A2"/>
    </sheetView>
  </sheetViews>
  <sheetFormatPr defaultRowHeight="15" x14ac:dyDescent="0.25"/>
  <cols>
    <col min="1" max="1" width="76.140625" style="18" customWidth="1"/>
    <col min="2" max="2" width="16.85546875" style="18" bestFit="1" customWidth="1"/>
    <col min="3" max="3" width="30.42578125" style="44" bestFit="1" customWidth="1"/>
    <col min="4" max="4" width="11.7109375" style="18" customWidth="1"/>
    <col min="5" max="16384" width="9.140625" style="18"/>
  </cols>
  <sheetData>
    <row r="1" spans="1:4" s="22" customFormat="1" ht="18.75" x14ac:dyDescent="0.3">
      <c r="A1" s="80" t="s">
        <v>380</v>
      </c>
      <c r="B1" s="81"/>
      <c r="C1" s="82"/>
      <c r="D1" s="81"/>
    </row>
    <row r="2" spans="1:4" x14ac:dyDescent="0.25">
      <c r="B2" s="39"/>
      <c r="C2" s="40"/>
      <c r="D2" s="39"/>
    </row>
    <row r="3" spans="1:4" x14ac:dyDescent="0.25">
      <c r="A3" s="22"/>
      <c r="B3" s="39"/>
      <c r="C3" s="40"/>
      <c r="D3" s="39"/>
    </row>
    <row r="4" spans="1:4" x14ac:dyDescent="0.25">
      <c r="A4" s="22"/>
      <c r="B4" s="39"/>
      <c r="C4" s="40"/>
      <c r="D4" s="39"/>
    </row>
    <row r="5" spans="1:4" x14ac:dyDescent="0.25">
      <c r="B5" s="83"/>
      <c r="C5" s="84"/>
      <c r="D5" s="39"/>
    </row>
    <row r="6" spans="1:4" ht="18.75" x14ac:dyDescent="0.3">
      <c r="A6" s="85" t="s">
        <v>219</v>
      </c>
      <c r="B6" s="39"/>
      <c r="C6" s="40"/>
      <c r="D6" s="39"/>
    </row>
    <row r="7" spans="1:4" x14ac:dyDescent="0.25">
      <c r="A7" s="22"/>
      <c r="B7" s="39"/>
      <c r="C7" s="40"/>
      <c r="D7" s="39"/>
    </row>
    <row r="8" spans="1:4" ht="31.5" x14ac:dyDescent="0.25">
      <c r="A8" s="43" t="s">
        <v>352</v>
      </c>
    </row>
    <row r="10" spans="1:4" x14ac:dyDescent="0.25">
      <c r="A10" s="86" t="s">
        <v>214</v>
      </c>
      <c r="B10" s="86" t="s">
        <v>392</v>
      </c>
      <c r="C10" s="87" t="s">
        <v>393</v>
      </c>
    </row>
    <row r="11" spans="1:4" x14ac:dyDescent="0.25">
      <c r="A11" s="47" t="s">
        <v>199</v>
      </c>
      <c r="B11" s="47">
        <v>1</v>
      </c>
      <c r="C11" s="48">
        <f t="shared" ref="C11:C26" si="0">(B11/474)*100</f>
        <v>0.21097046413502107</v>
      </c>
    </row>
    <row r="12" spans="1:4" x14ac:dyDescent="0.25">
      <c r="A12" s="49" t="s">
        <v>200</v>
      </c>
      <c r="B12" s="49">
        <v>2</v>
      </c>
      <c r="C12" s="50">
        <f t="shared" si="0"/>
        <v>0.42194092827004215</v>
      </c>
    </row>
    <row r="13" spans="1:4" x14ac:dyDescent="0.25">
      <c r="A13" s="47" t="s">
        <v>201</v>
      </c>
      <c r="B13" s="47">
        <v>22</v>
      </c>
      <c r="C13" s="48">
        <f t="shared" si="0"/>
        <v>4.6413502109704643</v>
      </c>
    </row>
    <row r="14" spans="1:4" x14ac:dyDescent="0.25">
      <c r="A14" s="49" t="s">
        <v>202</v>
      </c>
      <c r="B14" s="49">
        <v>31</v>
      </c>
      <c r="C14" s="50">
        <f t="shared" si="0"/>
        <v>6.5400843881856545</v>
      </c>
    </row>
    <row r="15" spans="1:4" x14ac:dyDescent="0.25">
      <c r="A15" s="47" t="s">
        <v>203</v>
      </c>
      <c r="B15" s="47">
        <v>36</v>
      </c>
      <c r="C15" s="48">
        <f t="shared" si="0"/>
        <v>7.59493670886076</v>
      </c>
    </row>
    <row r="16" spans="1:4" x14ac:dyDescent="0.25">
      <c r="A16" s="49" t="s">
        <v>204</v>
      </c>
      <c r="B16" s="49">
        <v>79</v>
      </c>
      <c r="C16" s="50">
        <f t="shared" si="0"/>
        <v>16.666666666666664</v>
      </c>
    </row>
    <row r="17" spans="1:3" x14ac:dyDescent="0.25">
      <c r="A17" s="47" t="s">
        <v>205</v>
      </c>
      <c r="B17" s="47">
        <v>106</v>
      </c>
      <c r="C17" s="48">
        <f t="shared" si="0"/>
        <v>22.362869198312236</v>
      </c>
    </row>
    <row r="18" spans="1:3" x14ac:dyDescent="0.25">
      <c r="A18" s="49" t="s">
        <v>206</v>
      </c>
      <c r="B18" s="49">
        <v>48</v>
      </c>
      <c r="C18" s="50">
        <f t="shared" si="0"/>
        <v>10.126582278481013</v>
      </c>
    </row>
    <row r="19" spans="1:3" x14ac:dyDescent="0.25">
      <c r="A19" s="47" t="s">
        <v>207</v>
      </c>
      <c r="B19" s="47">
        <v>32</v>
      </c>
      <c r="C19" s="48">
        <f t="shared" si="0"/>
        <v>6.7510548523206744</v>
      </c>
    </row>
    <row r="20" spans="1:3" x14ac:dyDescent="0.25">
      <c r="A20" s="49" t="s">
        <v>208</v>
      </c>
      <c r="B20" s="49">
        <v>13</v>
      </c>
      <c r="C20" s="50">
        <f t="shared" si="0"/>
        <v>2.7426160337552745</v>
      </c>
    </row>
    <row r="21" spans="1:3" x14ac:dyDescent="0.25">
      <c r="A21" s="47" t="s">
        <v>209</v>
      </c>
      <c r="B21" s="47">
        <v>8</v>
      </c>
      <c r="C21" s="48">
        <f t="shared" si="0"/>
        <v>1.6877637130801686</v>
      </c>
    </row>
    <row r="22" spans="1:3" x14ac:dyDescent="0.25">
      <c r="A22" s="49" t="s">
        <v>210</v>
      </c>
      <c r="B22" s="49">
        <v>3</v>
      </c>
      <c r="C22" s="50">
        <f t="shared" si="0"/>
        <v>0.63291139240506333</v>
      </c>
    </row>
    <row r="23" spans="1:3" x14ac:dyDescent="0.25">
      <c r="A23" s="47" t="s">
        <v>211</v>
      </c>
      <c r="B23" s="47">
        <v>10</v>
      </c>
      <c r="C23" s="48">
        <f t="shared" si="0"/>
        <v>2.109704641350211</v>
      </c>
    </row>
    <row r="24" spans="1:3" x14ac:dyDescent="0.25">
      <c r="A24" s="49" t="s">
        <v>212</v>
      </c>
      <c r="B24" s="49">
        <v>1</v>
      </c>
      <c r="C24" s="50">
        <f t="shared" si="0"/>
        <v>0.21097046413502107</v>
      </c>
    </row>
    <row r="25" spans="1:3" x14ac:dyDescent="0.25">
      <c r="A25" s="47" t="s">
        <v>213</v>
      </c>
      <c r="B25" s="47">
        <v>3</v>
      </c>
      <c r="C25" s="48">
        <f t="shared" si="0"/>
        <v>0.63291139240506333</v>
      </c>
    </row>
    <row r="26" spans="1:3" x14ac:dyDescent="0.25">
      <c r="A26" s="76" t="s">
        <v>141</v>
      </c>
      <c r="B26" s="76">
        <v>79</v>
      </c>
      <c r="C26" s="51">
        <f t="shared" si="0"/>
        <v>16.666666666666664</v>
      </c>
    </row>
    <row r="27" spans="1:3" x14ac:dyDescent="0.25">
      <c r="A27" s="39"/>
      <c r="B27" s="39"/>
      <c r="C27" s="40"/>
    </row>
    <row r="28" spans="1:3" x14ac:dyDescent="0.25">
      <c r="A28" s="88" t="s">
        <v>271</v>
      </c>
      <c r="B28" s="58"/>
      <c r="C28" s="70"/>
    </row>
    <row r="29" spans="1:3" x14ac:dyDescent="0.25">
      <c r="A29" s="88"/>
      <c r="B29" s="58"/>
      <c r="C29" s="70"/>
    </row>
    <row r="30" spans="1:3" x14ac:dyDescent="0.25">
      <c r="A30" s="88"/>
      <c r="B30" s="58"/>
      <c r="C30" s="70"/>
    </row>
    <row r="31" spans="1:3" ht="31.5" x14ac:dyDescent="0.25">
      <c r="A31" s="149" t="s">
        <v>459</v>
      </c>
      <c r="B31"/>
      <c r="C31" s="150"/>
    </row>
    <row r="32" spans="1:3" x14ac:dyDescent="0.25">
      <c r="A32"/>
      <c r="B32"/>
      <c r="C32" s="150"/>
    </row>
    <row r="33" spans="1:3" x14ac:dyDescent="0.25">
      <c r="A33" s="151" t="s">
        <v>214</v>
      </c>
      <c r="B33" s="151" t="s">
        <v>392</v>
      </c>
      <c r="C33" s="152" t="s">
        <v>393</v>
      </c>
    </row>
    <row r="34" spans="1:3" x14ac:dyDescent="0.25">
      <c r="A34" s="153">
        <v>0</v>
      </c>
      <c r="B34" s="3">
        <v>1</v>
      </c>
      <c r="C34" s="5">
        <f>B34/474*100</f>
        <v>0.21097046413502107</v>
      </c>
    </row>
    <row r="35" spans="1:3" x14ac:dyDescent="0.25">
      <c r="A35" s="154">
        <v>20</v>
      </c>
      <c r="B35" s="8">
        <v>3</v>
      </c>
      <c r="C35" s="9">
        <f t="shared" ref="C35:C69" si="1">B35/474*100</f>
        <v>0.63291139240506333</v>
      </c>
    </row>
    <row r="36" spans="1:3" x14ac:dyDescent="0.25">
      <c r="A36" s="153">
        <v>30</v>
      </c>
      <c r="B36" s="3">
        <v>3</v>
      </c>
      <c r="C36" s="5">
        <f t="shared" si="1"/>
        <v>0.63291139240506333</v>
      </c>
    </row>
    <row r="37" spans="1:3" x14ac:dyDescent="0.25">
      <c r="A37" s="154">
        <v>35</v>
      </c>
      <c r="B37" s="8">
        <v>6</v>
      </c>
      <c r="C37" s="9">
        <f t="shared" si="1"/>
        <v>1.2658227848101267</v>
      </c>
    </row>
    <row r="38" spans="1:3" x14ac:dyDescent="0.25">
      <c r="A38" s="153">
        <v>40</v>
      </c>
      <c r="B38" s="3">
        <v>12</v>
      </c>
      <c r="C38" s="5">
        <f t="shared" si="1"/>
        <v>2.5316455696202533</v>
      </c>
    </row>
    <row r="39" spans="1:3" x14ac:dyDescent="0.25">
      <c r="A39" s="154">
        <v>45</v>
      </c>
      <c r="B39" s="8">
        <v>14</v>
      </c>
      <c r="C39" s="9">
        <f t="shared" si="1"/>
        <v>2.9535864978902953</v>
      </c>
    </row>
    <row r="40" spans="1:3" x14ac:dyDescent="0.25">
      <c r="A40" s="153">
        <v>50</v>
      </c>
      <c r="B40" s="3">
        <v>21</v>
      </c>
      <c r="C40" s="5">
        <f t="shared" si="1"/>
        <v>4.4303797468354427</v>
      </c>
    </row>
    <row r="41" spans="1:3" x14ac:dyDescent="0.25">
      <c r="A41" s="154">
        <v>55</v>
      </c>
      <c r="B41" s="8">
        <v>16</v>
      </c>
      <c r="C41" s="9">
        <f t="shared" si="1"/>
        <v>3.3755274261603372</v>
      </c>
    </row>
    <row r="42" spans="1:3" x14ac:dyDescent="0.25">
      <c r="A42" s="153">
        <v>60</v>
      </c>
      <c r="B42" s="3">
        <v>9</v>
      </c>
      <c r="C42" s="5">
        <f t="shared" si="1"/>
        <v>1.89873417721519</v>
      </c>
    </row>
    <row r="43" spans="1:3" x14ac:dyDescent="0.25">
      <c r="A43" s="154">
        <v>65</v>
      </c>
      <c r="B43" s="8">
        <v>10</v>
      </c>
      <c r="C43" s="9">
        <f t="shared" si="1"/>
        <v>2.109704641350211</v>
      </c>
    </row>
    <row r="44" spans="1:3" x14ac:dyDescent="0.25">
      <c r="A44" s="153">
        <v>70</v>
      </c>
      <c r="B44" s="3">
        <v>17</v>
      </c>
      <c r="C44" s="5">
        <f t="shared" si="1"/>
        <v>3.5864978902953584</v>
      </c>
    </row>
    <row r="45" spans="1:3" x14ac:dyDescent="0.25">
      <c r="A45" s="154">
        <v>75</v>
      </c>
      <c r="B45" s="8">
        <v>20</v>
      </c>
      <c r="C45" s="9">
        <f t="shared" si="1"/>
        <v>4.2194092827004219</v>
      </c>
    </row>
    <row r="46" spans="1:3" x14ac:dyDescent="0.25">
      <c r="A46" s="153">
        <v>80</v>
      </c>
      <c r="B46" s="3">
        <v>29</v>
      </c>
      <c r="C46" s="5">
        <f t="shared" si="1"/>
        <v>6.1181434599156121</v>
      </c>
    </row>
    <row r="47" spans="1:3" x14ac:dyDescent="0.25">
      <c r="A47" s="154">
        <v>85</v>
      </c>
      <c r="B47" s="8">
        <v>16</v>
      </c>
      <c r="C47" s="9">
        <f t="shared" si="1"/>
        <v>3.3755274261603372</v>
      </c>
    </row>
    <row r="48" spans="1:3" x14ac:dyDescent="0.25">
      <c r="A48" s="153">
        <v>90</v>
      </c>
      <c r="B48" s="3">
        <v>19</v>
      </c>
      <c r="C48" s="5">
        <f t="shared" si="1"/>
        <v>4.0084388185654012</v>
      </c>
    </row>
    <row r="49" spans="1:3" x14ac:dyDescent="0.25">
      <c r="A49" s="154">
        <v>95</v>
      </c>
      <c r="B49" s="8">
        <v>16</v>
      </c>
      <c r="C49" s="9">
        <f t="shared" si="1"/>
        <v>3.3755274261603372</v>
      </c>
    </row>
    <row r="50" spans="1:3" x14ac:dyDescent="0.25">
      <c r="A50" s="153">
        <v>100</v>
      </c>
      <c r="B50" s="3">
        <v>66</v>
      </c>
      <c r="C50" s="5">
        <f t="shared" si="1"/>
        <v>13.924050632911392</v>
      </c>
    </row>
    <row r="51" spans="1:3" x14ac:dyDescent="0.25">
      <c r="A51" s="154">
        <v>105</v>
      </c>
      <c r="B51" s="8">
        <v>7</v>
      </c>
      <c r="C51" s="9">
        <f t="shared" si="1"/>
        <v>1.4767932489451476</v>
      </c>
    </row>
    <row r="52" spans="1:3" x14ac:dyDescent="0.25">
      <c r="A52" s="153">
        <v>110</v>
      </c>
      <c r="B52" s="3">
        <v>16</v>
      </c>
      <c r="C52" s="5">
        <f t="shared" si="1"/>
        <v>3.3755274261603372</v>
      </c>
    </row>
    <row r="53" spans="1:3" x14ac:dyDescent="0.25">
      <c r="A53" s="154">
        <v>115</v>
      </c>
      <c r="B53" s="8">
        <v>5</v>
      </c>
      <c r="C53" s="9">
        <f t="shared" si="1"/>
        <v>1.0548523206751055</v>
      </c>
    </row>
    <row r="54" spans="1:3" x14ac:dyDescent="0.25">
      <c r="A54" s="153">
        <v>120</v>
      </c>
      <c r="B54" s="3">
        <v>18</v>
      </c>
      <c r="C54" s="5">
        <f t="shared" si="1"/>
        <v>3.79746835443038</v>
      </c>
    </row>
    <row r="55" spans="1:3" x14ac:dyDescent="0.25">
      <c r="A55" s="154">
        <v>125</v>
      </c>
      <c r="B55" s="8">
        <v>10</v>
      </c>
      <c r="C55" s="9">
        <f t="shared" si="1"/>
        <v>2.109704641350211</v>
      </c>
    </row>
    <row r="56" spans="1:3" x14ac:dyDescent="0.25">
      <c r="A56" s="153">
        <v>130</v>
      </c>
      <c r="B56" s="3">
        <v>9</v>
      </c>
      <c r="C56" s="5">
        <f t="shared" si="1"/>
        <v>1.89873417721519</v>
      </c>
    </row>
    <row r="57" spans="1:3" x14ac:dyDescent="0.25">
      <c r="A57" s="154">
        <v>135</v>
      </c>
      <c r="B57" s="8">
        <v>3</v>
      </c>
      <c r="C57" s="9">
        <f t="shared" si="1"/>
        <v>0.63291139240506333</v>
      </c>
    </row>
    <row r="58" spans="1:3" x14ac:dyDescent="0.25">
      <c r="A58" s="153">
        <v>140</v>
      </c>
      <c r="B58" s="3">
        <v>2</v>
      </c>
      <c r="C58" s="5">
        <f t="shared" si="1"/>
        <v>0.42194092827004215</v>
      </c>
    </row>
    <row r="59" spans="1:3" x14ac:dyDescent="0.25">
      <c r="A59" s="154">
        <v>145</v>
      </c>
      <c r="B59" s="8">
        <v>3</v>
      </c>
      <c r="C59" s="9">
        <f t="shared" si="1"/>
        <v>0.63291139240506333</v>
      </c>
    </row>
    <row r="60" spans="1:3" x14ac:dyDescent="0.25">
      <c r="A60" s="153">
        <v>150</v>
      </c>
      <c r="B60" s="3">
        <v>9</v>
      </c>
      <c r="C60" s="5">
        <f t="shared" si="1"/>
        <v>1.89873417721519</v>
      </c>
    </row>
    <row r="61" spans="1:3" x14ac:dyDescent="0.25">
      <c r="A61" s="154">
        <v>155</v>
      </c>
      <c r="B61" s="8">
        <v>1</v>
      </c>
      <c r="C61" s="9">
        <f t="shared" si="1"/>
        <v>0.21097046413502107</v>
      </c>
    </row>
    <row r="62" spans="1:3" x14ac:dyDescent="0.25">
      <c r="A62" s="153">
        <v>160</v>
      </c>
      <c r="B62" s="3">
        <v>2</v>
      </c>
      <c r="C62" s="5">
        <f t="shared" si="1"/>
        <v>0.42194092827004215</v>
      </c>
    </row>
    <row r="63" spans="1:3" x14ac:dyDescent="0.25">
      <c r="A63" s="154">
        <v>170</v>
      </c>
      <c r="B63" s="8">
        <v>1</v>
      </c>
      <c r="C63" s="9">
        <f t="shared" si="1"/>
        <v>0.21097046413502107</v>
      </c>
    </row>
    <row r="64" spans="1:3" x14ac:dyDescent="0.25">
      <c r="A64" s="153">
        <v>175</v>
      </c>
      <c r="B64" s="3">
        <v>1</v>
      </c>
      <c r="C64" s="5">
        <f t="shared" si="1"/>
        <v>0.21097046413502107</v>
      </c>
    </row>
    <row r="65" spans="1:3" x14ac:dyDescent="0.25">
      <c r="A65" s="154">
        <v>180</v>
      </c>
      <c r="B65" s="8">
        <v>2</v>
      </c>
      <c r="C65" s="9">
        <f t="shared" si="1"/>
        <v>0.42194092827004215</v>
      </c>
    </row>
    <row r="66" spans="1:3" x14ac:dyDescent="0.25">
      <c r="A66" s="153">
        <v>190</v>
      </c>
      <c r="B66" s="3">
        <v>2</v>
      </c>
      <c r="C66" s="5">
        <f t="shared" si="1"/>
        <v>0.42194092827004215</v>
      </c>
    </row>
    <row r="67" spans="1:3" x14ac:dyDescent="0.25">
      <c r="A67" s="154">
        <v>195</v>
      </c>
      <c r="B67" s="8">
        <v>1</v>
      </c>
      <c r="C67" s="9">
        <f t="shared" si="1"/>
        <v>0.21097046413502107</v>
      </c>
    </row>
    <row r="68" spans="1:3" x14ac:dyDescent="0.25">
      <c r="A68" s="153">
        <v>200</v>
      </c>
      <c r="B68" s="3">
        <v>3</v>
      </c>
      <c r="C68" s="5">
        <f t="shared" si="1"/>
        <v>0.63291139240506333</v>
      </c>
    </row>
    <row r="69" spans="1:3" x14ac:dyDescent="0.25">
      <c r="A69" s="154" t="s">
        <v>141</v>
      </c>
      <c r="B69" s="8">
        <v>101</v>
      </c>
      <c r="C69" s="9">
        <f t="shared" si="1"/>
        <v>21.308016877637133</v>
      </c>
    </row>
    <row r="70" spans="1:3" x14ac:dyDescent="0.25">
      <c r="A70"/>
      <c r="B70"/>
      <c r="C70" s="150"/>
    </row>
    <row r="72" spans="1:3" ht="31.5" x14ac:dyDescent="0.25">
      <c r="A72" s="43" t="s">
        <v>354</v>
      </c>
    </row>
    <row r="74" spans="1:3" x14ac:dyDescent="0.25">
      <c r="A74" s="89"/>
      <c r="B74" s="86" t="s">
        <v>392</v>
      </c>
      <c r="C74" s="87" t="s">
        <v>393</v>
      </c>
    </row>
    <row r="75" spans="1:3" x14ac:dyDescent="0.25">
      <c r="A75" s="47" t="s">
        <v>142</v>
      </c>
      <c r="B75" s="47">
        <v>250</v>
      </c>
      <c r="C75" s="48">
        <f t="shared" ref="C75:C84" si="2">(B75/474)*100</f>
        <v>52.742616033755276</v>
      </c>
    </row>
    <row r="76" spans="1:3" x14ac:dyDescent="0.25">
      <c r="A76" s="49" t="s">
        <v>143</v>
      </c>
      <c r="B76" s="49">
        <v>235</v>
      </c>
      <c r="C76" s="50">
        <f t="shared" si="2"/>
        <v>49.57805907172996</v>
      </c>
    </row>
    <row r="77" spans="1:3" x14ac:dyDescent="0.25">
      <c r="A77" s="47" t="s">
        <v>144</v>
      </c>
      <c r="B77" s="47">
        <v>213</v>
      </c>
      <c r="C77" s="48">
        <f t="shared" si="2"/>
        <v>44.936708860759495</v>
      </c>
    </row>
    <row r="78" spans="1:3" x14ac:dyDescent="0.25">
      <c r="A78" s="49" t="s">
        <v>145</v>
      </c>
      <c r="B78" s="49">
        <v>163</v>
      </c>
      <c r="C78" s="50">
        <f t="shared" si="2"/>
        <v>34.388185654008439</v>
      </c>
    </row>
    <row r="79" spans="1:3" x14ac:dyDescent="0.25">
      <c r="A79" s="47" t="s">
        <v>146</v>
      </c>
      <c r="B79" s="47">
        <v>119</v>
      </c>
      <c r="C79" s="48">
        <f t="shared" si="2"/>
        <v>25.105485232067508</v>
      </c>
    </row>
    <row r="80" spans="1:3" x14ac:dyDescent="0.25">
      <c r="A80" s="49" t="s">
        <v>147</v>
      </c>
      <c r="B80" s="49">
        <v>112</v>
      </c>
      <c r="C80" s="50">
        <f t="shared" si="2"/>
        <v>23.628691983122362</v>
      </c>
    </row>
    <row r="81" spans="1:3" x14ac:dyDescent="0.25">
      <c r="A81" s="47" t="s">
        <v>148</v>
      </c>
      <c r="B81" s="47">
        <v>66</v>
      </c>
      <c r="C81" s="48">
        <f t="shared" si="2"/>
        <v>13.924050632911392</v>
      </c>
    </row>
    <row r="82" spans="1:3" x14ac:dyDescent="0.25">
      <c r="A82" s="49" t="s">
        <v>149</v>
      </c>
      <c r="B82" s="49">
        <v>50</v>
      </c>
      <c r="C82" s="50">
        <f t="shared" si="2"/>
        <v>10.548523206751055</v>
      </c>
    </row>
    <row r="83" spans="1:3" x14ac:dyDescent="0.25">
      <c r="A83" s="47" t="s">
        <v>150</v>
      </c>
      <c r="B83" s="47">
        <v>47</v>
      </c>
      <c r="C83" s="48">
        <f t="shared" si="2"/>
        <v>9.9156118143459917</v>
      </c>
    </row>
    <row r="84" spans="1:3" x14ac:dyDescent="0.25">
      <c r="A84" s="49" t="s">
        <v>260</v>
      </c>
      <c r="B84" s="49">
        <v>27</v>
      </c>
      <c r="C84" s="50">
        <f t="shared" si="2"/>
        <v>5.6962025316455698</v>
      </c>
    </row>
    <row r="85" spans="1:3" x14ac:dyDescent="0.25">
      <c r="C85" s="18"/>
    </row>
    <row r="87" spans="1:3" ht="47.25" x14ac:dyDescent="0.25">
      <c r="A87" s="43" t="s">
        <v>355</v>
      </c>
    </row>
    <row r="89" spans="1:3" x14ac:dyDescent="0.25">
      <c r="A89" s="89"/>
      <c r="B89" s="86" t="s">
        <v>13</v>
      </c>
      <c r="C89" s="87" t="s">
        <v>393</v>
      </c>
    </row>
    <row r="90" spans="1:3" x14ac:dyDescent="0.25">
      <c r="A90" s="47" t="s">
        <v>151</v>
      </c>
      <c r="B90" s="47">
        <v>324</v>
      </c>
      <c r="C90" s="48">
        <f t="shared" ref="C90:C97" si="3">(B90/474)*100</f>
        <v>68.35443037974683</v>
      </c>
    </row>
    <row r="91" spans="1:3" x14ac:dyDescent="0.25">
      <c r="A91" s="49" t="s">
        <v>152</v>
      </c>
      <c r="B91" s="49">
        <v>247</v>
      </c>
      <c r="C91" s="50">
        <f t="shared" si="3"/>
        <v>52.109704641350206</v>
      </c>
    </row>
    <row r="92" spans="1:3" x14ac:dyDescent="0.25">
      <c r="A92" s="47" t="s">
        <v>272</v>
      </c>
      <c r="B92" s="47">
        <v>144</v>
      </c>
      <c r="C92" s="48">
        <f t="shared" si="3"/>
        <v>30.37974683544304</v>
      </c>
    </row>
    <row r="93" spans="1:3" x14ac:dyDescent="0.25">
      <c r="A93" s="49" t="s">
        <v>273</v>
      </c>
      <c r="B93" s="49">
        <v>135</v>
      </c>
      <c r="C93" s="50">
        <f t="shared" si="3"/>
        <v>28.481012658227851</v>
      </c>
    </row>
    <row r="94" spans="1:3" x14ac:dyDescent="0.25">
      <c r="A94" s="47" t="s">
        <v>150</v>
      </c>
      <c r="B94" s="47">
        <v>123</v>
      </c>
      <c r="C94" s="48">
        <f t="shared" si="3"/>
        <v>25.949367088607595</v>
      </c>
    </row>
    <row r="95" spans="1:3" x14ac:dyDescent="0.25">
      <c r="A95" s="49" t="s">
        <v>153</v>
      </c>
      <c r="B95" s="49">
        <v>74</v>
      </c>
      <c r="C95" s="50">
        <f t="shared" si="3"/>
        <v>15.611814345991561</v>
      </c>
    </row>
    <row r="96" spans="1:3" x14ac:dyDescent="0.25">
      <c r="A96" s="47" t="s">
        <v>260</v>
      </c>
      <c r="B96" s="47">
        <v>54</v>
      </c>
      <c r="C96" s="48">
        <f t="shared" si="3"/>
        <v>11.39240506329114</v>
      </c>
    </row>
    <row r="97" spans="1:3" x14ac:dyDescent="0.25">
      <c r="A97" s="49" t="s">
        <v>154</v>
      </c>
      <c r="B97" s="49">
        <v>49</v>
      </c>
      <c r="C97" s="50">
        <f t="shared" si="3"/>
        <v>10.337552742616033</v>
      </c>
    </row>
    <row r="100" spans="1:3" ht="31.5" x14ac:dyDescent="0.25">
      <c r="A100" s="43" t="s">
        <v>357</v>
      </c>
    </row>
    <row r="102" spans="1:3" x14ac:dyDescent="0.25">
      <c r="A102" s="89"/>
      <c r="B102" s="86" t="s">
        <v>392</v>
      </c>
      <c r="C102" s="87" t="s">
        <v>393</v>
      </c>
    </row>
    <row r="103" spans="1:3" x14ac:dyDescent="0.25">
      <c r="A103" s="47" t="s">
        <v>163</v>
      </c>
      <c r="B103" s="47">
        <v>215</v>
      </c>
      <c r="C103" s="48">
        <f t="shared" ref="C103:C113" si="4">(B103/474)*100</f>
        <v>45.358649789029535</v>
      </c>
    </row>
    <row r="104" spans="1:3" x14ac:dyDescent="0.25">
      <c r="A104" s="49" t="s">
        <v>156</v>
      </c>
      <c r="B104" s="49">
        <v>213</v>
      </c>
      <c r="C104" s="50">
        <f t="shared" si="4"/>
        <v>44.936708860759495</v>
      </c>
    </row>
    <row r="105" spans="1:3" x14ac:dyDescent="0.25">
      <c r="A105" s="47" t="s">
        <v>164</v>
      </c>
      <c r="B105" s="47">
        <v>161</v>
      </c>
      <c r="C105" s="48">
        <f t="shared" si="4"/>
        <v>33.966244725738399</v>
      </c>
    </row>
    <row r="106" spans="1:3" x14ac:dyDescent="0.25">
      <c r="A106" s="49" t="s">
        <v>165</v>
      </c>
      <c r="B106" s="49">
        <v>137</v>
      </c>
      <c r="C106" s="50">
        <f t="shared" si="4"/>
        <v>28.902953586497894</v>
      </c>
    </row>
    <row r="107" spans="1:3" x14ac:dyDescent="0.25">
      <c r="A107" s="47" t="s">
        <v>161</v>
      </c>
      <c r="B107" s="47">
        <v>107</v>
      </c>
      <c r="C107" s="48">
        <f t="shared" si="4"/>
        <v>22.573839662447256</v>
      </c>
    </row>
    <row r="108" spans="1:3" x14ac:dyDescent="0.25">
      <c r="A108" s="49" t="s">
        <v>166</v>
      </c>
      <c r="B108" s="49">
        <v>94</v>
      </c>
      <c r="C108" s="50">
        <f t="shared" si="4"/>
        <v>19.831223628691983</v>
      </c>
    </row>
    <row r="109" spans="1:3" x14ac:dyDescent="0.25">
      <c r="A109" s="47" t="s">
        <v>167</v>
      </c>
      <c r="B109" s="47">
        <v>88</v>
      </c>
      <c r="C109" s="48">
        <f t="shared" si="4"/>
        <v>18.565400843881857</v>
      </c>
    </row>
    <row r="110" spans="1:3" x14ac:dyDescent="0.25">
      <c r="A110" s="49" t="s">
        <v>168</v>
      </c>
      <c r="B110" s="49">
        <v>84</v>
      </c>
      <c r="C110" s="50">
        <f t="shared" si="4"/>
        <v>17.721518987341771</v>
      </c>
    </row>
    <row r="111" spans="1:3" x14ac:dyDescent="0.25">
      <c r="A111" s="47" t="s">
        <v>152</v>
      </c>
      <c r="B111" s="47">
        <v>81</v>
      </c>
      <c r="C111" s="48">
        <f t="shared" si="4"/>
        <v>17.088607594936708</v>
      </c>
    </row>
    <row r="112" spans="1:3" x14ac:dyDescent="0.25">
      <c r="A112" s="49" t="s">
        <v>158</v>
      </c>
      <c r="B112" s="49">
        <v>54</v>
      </c>
      <c r="C112" s="50">
        <f t="shared" si="4"/>
        <v>11.39240506329114</v>
      </c>
    </row>
    <row r="113" spans="1:3" x14ac:dyDescent="0.25">
      <c r="A113" s="47" t="s">
        <v>260</v>
      </c>
      <c r="B113" s="47">
        <v>31</v>
      </c>
      <c r="C113" s="48">
        <f t="shared" si="4"/>
        <v>6.5400843881856545</v>
      </c>
    </row>
    <row r="114" spans="1:3" x14ac:dyDescent="0.25">
      <c r="A114" s="58"/>
      <c r="B114" s="58"/>
      <c r="C114" s="70"/>
    </row>
    <row r="116" spans="1:3" ht="31.5" x14ac:dyDescent="0.25">
      <c r="A116" s="43" t="s">
        <v>356</v>
      </c>
    </row>
    <row r="118" spans="1:3" x14ac:dyDescent="0.25">
      <c r="A118" s="89"/>
      <c r="B118" s="86" t="s">
        <v>392</v>
      </c>
      <c r="C118" s="87" t="s">
        <v>393</v>
      </c>
    </row>
    <row r="119" spans="1:3" x14ac:dyDescent="0.25">
      <c r="A119" s="47" t="s">
        <v>155</v>
      </c>
      <c r="B119" s="47">
        <v>224</v>
      </c>
      <c r="C119" s="48">
        <f t="shared" ref="C119:C130" si="5">(B119/474)*100</f>
        <v>47.257383966244724</v>
      </c>
    </row>
    <row r="120" spans="1:3" x14ac:dyDescent="0.25">
      <c r="A120" s="49" t="s">
        <v>156</v>
      </c>
      <c r="B120" s="49">
        <v>153</v>
      </c>
      <c r="C120" s="50">
        <f t="shared" si="5"/>
        <v>32.278481012658226</v>
      </c>
    </row>
    <row r="121" spans="1:3" x14ac:dyDescent="0.25">
      <c r="A121" s="47" t="s">
        <v>165</v>
      </c>
      <c r="B121" s="47">
        <v>145</v>
      </c>
      <c r="C121" s="48">
        <f t="shared" si="5"/>
        <v>30.590717299578056</v>
      </c>
    </row>
    <row r="122" spans="1:3" x14ac:dyDescent="0.25">
      <c r="A122" s="49" t="s">
        <v>157</v>
      </c>
      <c r="B122" s="49">
        <v>126</v>
      </c>
      <c r="C122" s="50">
        <f t="shared" si="5"/>
        <v>26.582278481012654</v>
      </c>
    </row>
    <row r="123" spans="1:3" x14ac:dyDescent="0.25">
      <c r="A123" s="47" t="s">
        <v>158</v>
      </c>
      <c r="B123" s="47">
        <v>111</v>
      </c>
      <c r="C123" s="48">
        <f t="shared" si="5"/>
        <v>23.417721518987342</v>
      </c>
    </row>
    <row r="124" spans="1:3" x14ac:dyDescent="0.25">
      <c r="A124" s="49" t="s">
        <v>159</v>
      </c>
      <c r="B124" s="49">
        <v>85</v>
      </c>
      <c r="C124" s="50">
        <f t="shared" si="5"/>
        <v>17.932489451476794</v>
      </c>
    </row>
    <row r="125" spans="1:3" x14ac:dyDescent="0.25">
      <c r="A125" s="47" t="s">
        <v>160</v>
      </c>
      <c r="B125" s="47">
        <v>80</v>
      </c>
      <c r="C125" s="48">
        <f t="shared" si="5"/>
        <v>16.877637130801688</v>
      </c>
    </row>
    <row r="126" spans="1:3" x14ac:dyDescent="0.25">
      <c r="A126" s="49" t="s">
        <v>161</v>
      </c>
      <c r="B126" s="49">
        <v>79</v>
      </c>
      <c r="C126" s="50">
        <f t="shared" si="5"/>
        <v>16.666666666666664</v>
      </c>
    </row>
    <row r="127" spans="1:3" x14ac:dyDescent="0.25">
      <c r="A127" s="47" t="s">
        <v>162</v>
      </c>
      <c r="B127" s="47">
        <v>76</v>
      </c>
      <c r="C127" s="48">
        <f t="shared" si="5"/>
        <v>16.033755274261605</v>
      </c>
    </row>
    <row r="128" spans="1:3" x14ac:dyDescent="0.25">
      <c r="A128" s="49" t="s">
        <v>151</v>
      </c>
      <c r="B128" s="49">
        <v>64</v>
      </c>
      <c r="C128" s="50">
        <f t="shared" si="5"/>
        <v>13.502109704641349</v>
      </c>
    </row>
    <row r="129" spans="1:3" x14ac:dyDescent="0.25">
      <c r="A129" s="47" t="s">
        <v>274</v>
      </c>
      <c r="B129" s="47">
        <v>51</v>
      </c>
      <c r="C129" s="48">
        <f t="shared" si="5"/>
        <v>10.759493670886076</v>
      </c>
    </row>
    <row r="130" spans="1:3" x14ac:dyDescent="0.25">
      <c r="A130" s="49" t="s">
        <v>260</v>
      </c>
      <c r="B130" s="49">
        <v>49</v>
      </c>
      <c r="C130" s="50">
        <f t="shared" si="5"/>
        <v>10.337552742616033</v>
      </c>
    </row>
    <row r="131" spans="1:3" x14ac:dyDescent="0.25">
      <c r="C131" s="18"/>
    </row>
    <row r="133" spans="1:3" ht="18.75" x14ac:dyDescent="0.3">
      <c r="A133" s="90" t="s">
        <v>220</v>
      </c>
    </row>
    <row r="135" spans="1:3" ht="31.5" x14ac:dyDescent="0.25">
      <c r="A135" s="43" t="s">
        <v>358</v>
      </c>
    </row>
    <row r="137" spans="1:3" x14ac:dyDescent="0.25">
      <c r="A137" s="89"/>
      <c r="B137" s="86" t="s">
        <v>392</v>
      </c>
      <c r="C137" s="87" t="s">
        <v>393</v>
      </c>
    </row>
    <row r="138" spans="1:3" x14ac:dyDescent="0.25">
      <c r="A138" s="47" t="s">
        <v>169</v>
      </c>
      <c r="B138" s="47">
        <v>89</v>
      </c>
      <c r="C138" s="48">
        <f>(B138/474)*100</f>
        <v>18.776371308016877</v>
      </c>
    </row>
    <row r="139" spans="1:3" x14ac:dyDescent="0.25">
      <c r="A139" s="49" t="s">
        <v>170</v>
      </c>
      <c r="B139" s="49">
        <v>144</v>
      </c>
      <c r="C139" s="50">
        <f>(B139/474)*100</f>
        <v>30.37974683544304</v>
      </c>
    </row>
    <row r="140" spans="1:3" x14ac:dyDescent="0.25">
      <c r="A140" s="47" t="s">
        <v>171</v>
      </c>
      <c r="B140" s="47">
        <v>113</v>
      </c>
      <c r="C140" s="48">
        <f>(B140/474)*100</f>
        <v>23.839662447257385</v>
      </c>
    </row>
    <row r="141" spans="1:3" x14ac:dyDescent="0.25">
      <c r="A141" s="49" t="s">
        <v>172</v>
      </c>
      <c r="B141" s="49">
        <v>113</v>
      </c>
      <c r="C141" s="50">
        <f>(B141/474)*100</f>
        <v>23.839662447257385</v>
      </c>
    </row>
    <row r="142" spans="1:3" x14ac:dyDescent="0.25">
      <c r="A142" s="47" t="s">
        <v>260</v>
      </c>
      <c r="B142" s="47">
        <v>15</v>
      </c>
      <c r="C142" s="48">
        <f>(B142/474)*100</f>
        <v>3.1645569620253164</v>
      </c>
    </row>
    <row r="143" spans="1:3" x14ac:dyDescent="0.25">
      <c r="C143" s="18"/>
    </row>
  </sheetData>
  <sheetProtection algorithmName="SHA-512" hashValue="h8GR62XuAoE6Zr+IkzEG8/DqfOtBZk5hKSzjkhCIMNAY82dJ0YEJ2oJFeY6XXLFONqm6UotKLf0GlNEsemoKqA==" saltValue="ehWh0NCtJqb/wvKDO8fXNw=="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99DC-061F-42A8-B5AE-D2EFBADA62C1}">
  <sheetPr>
    <tabColor rgb="FFF37021"/>
  </sheetPr>
  <dimension ref="A1:AB180"/>
  <sheetViews>
    <sheetView workbookViewId="0">
      <selection activeCell="A2" sqref="A2"/>
    </sheetView>
  </sheetViews>
  <sheetFormatPr defaultRowHeight="15" x14ac:dyDescent="0.25"/>
  <cols>
    <col min="1" max="1" width="97.85546875" style="18" customWidth="1"/>
    <col min="2" max="2" width="14.140625" style="18" bestFit="1" customWidth="1"/>
    <col min="3" max="3" width="30.42578125" style="44" customWidth="1"/>
    <col min="4" max="4" width="9.140625" style="18"/>
    <col min="5" max="5" width="63.42578125" style="18" customWidth="1"/>
    <col min="6" max="6" width="28.28515625" style="18" customWidth="1"/>
    <col min="7" max="7" width="19.5703125" style="18" customWidth="1"/>
    <col min="8" max="8" width="43.85546875" style="18" customWidth="1"/>
    <col min="9" max="9" width="49" style="18" customWidth="1"/>
    <col min="10" max="10" width="22.42578125" style="18" customWidth="1"/>
    <col min="11" max="11" width="26.140625" style="18" customWidth="1"/>
    <col min="12" max="16384" width="9.140625" style="18"/>
  </cols>
  <sheetData>
    <row r="1" spans="1:6" s="22" customFormat="1" ht="18.75" x14ac:dyDescent="0.3">
      <c r="A1" s="91" t="s">
        <v>399</v>
      </c>
      <c r="B1" s="92"/>
      <c r="C1" s="93"/>
      <c r="D1" s="94"/>
    </row>
    <row r="2" spans="1:6" x14ac:dyDescent="0.25">
      <c r="B2" s="39"/>
      <c r="C2" s="40"/>
      <c r="D2" s="39"/>
      <c r="E2" s="39"/>
      <c r="F2" s="39"/>
    </row>
    <row r="3" spans="1:6" x14ac:dyDescent="0.25">
      <c r="B3" s="39"/>
      <c r="C3" s="40"/>
      <c r="D3" s="39"/>
      <c r="E3" s="39"/>
      <c r="F3" s="39"/>
    </row>
    <row r="4" spans="1:6" x14ac:dyDescent="0.25">
      <c r="B4" s="39"/>
      <c r="C4" s="40"/>
      <c r="D4" s="39"/>
      <c r="E4" s="39"/>
      <c r="F4" s="39"/>
    </row>
    <row r="5" spans="1:6" x14ac:dyDescent="0.25">
      <c r="B5" s="39"/>
      <c r="C5" s="40"/>
      <c r="D5" s="39"/>
      <c r="E5" s="39"/>
      <c r="F5" s="39"/>
    </row>
    <row r="6" spans="1:6" ht="18.75" x14ac:dyDescent="0.3">
      <c r="A6" s="95" t="s">
        <v>222</v>
      </c>
      <c r="B6" s="39"/>
      <c r="C6" s="40"/>
      <c r="D6" s="39"/>
      <c r="E6" s="39"/>
      <c r="F6" s="39"/>
    </row>
    <row r="7" spans="1:6" x14ac:dyDescent="0.25">
      <c r="B7" s="39"/>
      <c r="C7" s="40"/>
      <c r="D7" s="39"/>
      <c r="E7" s="39"/>
      <c r="F7" s="39"/>
    </row>
    <row r="8" spans="1:6" ht="78.75" x14ac:dyDescent="0.25">
      <c r="A8" s="43" t="s">
        <v>362</v>
      </c>
      <c r="D8" s="39"/>
      <c r="E8" s="39"/>
      <c r="F8" s="39"/>
    </row>
    <row r="9" spans="1:6" x14ac:dyDescent="0.25">
      <c r="D9" s="39"/>
      <c r="E9" s="39"/>
      <c r="F9" s="39"/>
    </row>
    <row r="10" spans="1:6" x14ac:dyDescent="0.25">
      <c r="A10" s="96"/>
      <c r="B10" s="96" t="s">
        <v>392</v>
      </c>
      <c r="C10" s="97" t="s">
        <v>393</v>
      </c>
      <c r="D10" s="39"/>
      <c r="E10" s="39"/>
      <c r="F10" s="39"/>
    </row>
    <row r="11" spans="1:6" x14ac:dyDescent="0.25">
      <c r="A11" s="47" t="s">
        <v>42</v>
      </c>
      <c r="B11" s="47">
        <v>89</v>
      </c>
      <c r="C11" s="48">
        <f>(B11/474)*100</f>
        <v>18.776371308016877</v>
      </c>
      <c r="D11" s="39"/>
      <c r="E11" s="39"/>
      <c r="F11" s="39"/>
    </row>
    <row r="12" spans="1:6" x14ac:dyDescent="0.25">
      <c r="A12" s="49" t="s">
        <v>43</v>
      </c>
      <c r="B12" s="49">
        <v>298</v>
      </c>
      <c r="C12" s="50">
        <f>(B12/474)*100</f>
        <v>62.869198312236286</v>
      </c>
      <c r="D12" s="39"/>
      <c r="E12" s="39"/>
      <c r="F12" s="39"/>
    </row>
    <row r="13" spans="1:6" x14ac:dyDescent="0.25">
      <c r="A13" s="47" t="s">
        <v>44</v>
      </c>
      <c r="B13" s="47">
        <v>36</v>
      </c>
      <c r="C13" s="51">
        <f>(B13/474)*100</f>
        <v>7.59493670886076</v>
      </c>
      <c r="D13" s="39"/>
      <c r="E13" s="39"/>
      <c r="F13" s="39"/>
    </row>
    <row r="14" spans="1:6" x14ac:dyDescent="0.25">
      <c r="A14" s="49" t="s">
        <v>15</v>
      </c>
      <c r="B14" s="49">
        <v>51</v>
      </c>
      <c r="C14" s="50">
        <f>(B14/474)*100</f>
        <v>10.759493670886076</v>
      </c>
      <c r="D14" s="39"/>
      <c r="E14" s="39"/>
      <c r="F14" s="39"/>
    </row>
    <row r="15" spans="1:6" x14ac:dyDescent="0.25">
      <c r="C15" s="18"/>
    </row>
    <row r="16" spans="1:6" x14ac:dyDescent="0.25">
      <c r="C16" s="18"/>
    </row>
    <row r="17" spans="1:6" ht="31.5" x14ac:dyDescent="0.25">
      <c r="A17" s="98" t="s">
        <v>360</v>
      </c>
      <c r="B17" s="58"/>
      <c r="C17" s="70"/>
    </row>
    <row r="18" spans="1:6" x14ac:dyDescent="0.25">
      <c r="A18" s="58"/>
      <c r="B18" s="58"/>
      <c r="C18" s="70"/>
    </row>
    <row r="19" spans="1:6" x14ac:dyDescent="0.25">
      <c r="A19" s="96"/>
      <c r="B19" s="96" t="s">
        <v>392</v>
      </c>
      <c r="C19" s="97" t="s">
        <v>393</v>
      </c>
    </row>
    <row r="20" spans="1:6" x14ac:dyDescent="0.25">
      <c r="A20" s="47" t="s">
        <v>284</v>
      </c>
      <c r="B20" s="47">
        <v>144</v>
      </c>
      <c r="C20" s="48">
        <f>(B20/474)*100</f>
        <v>30.37974683544304</v>
      </c>
    </row>
    <row r="21" spans="1:6" x14ac:dyDescent="0.25">
      <c r="A21" s="49" t="s">
        <v>285</v>
      </c>
      <c r="B21" s="49">
        <v>63</v>
      </c>
      <c r="C21" s="50">
        <f t="shared" ref="C21:C28" si="0">(B21/474)*100</f>
        <v>13.291139240506327</v>
      </c>
    </row>
    <row r="22" spans="1:6" x14ac:dyDescent="0.25">
      <c r="A22" s="47" t="s">
        <v>251</v>
      </c>
      <c r="B22" s="47">
        <v>61</v>
      </c>
      <c r="C22" s="48">
        <f t="shared" si="0"/>
        <v>12.869198312236287</v>
      </c>
    </row>
    <row r="23" spans="1:6" x14ac:dyDescent="0.25">
      <c r="A23" s="49" t="s">
        <v>252</v>
      </c>
      <c r="B23" s="49">
        <v>54</v>
      </c>
      <c r="C23" s="50">
        <f t="shared" si="0"/>
        <v>11.39240506329114</v>
      </c>
    </row>
    <row r="24" spans="1:6" x14ac:dyDescent="0.25">
      <c r="A24" s="47" t="s">
        <v>253</v>
      </c>
      <c r="B24" s="47">
        <v>46</v>
      </c>
      <c r="C24" s="48">
        <f t="shared" si="0"/>
        <v>9.7046413502109701</v>
      </c>
    </row>
    <row r="25" spans="1:6" x14ac:dyDescent="0.25">
      <c r="A25" s="49" t="s">
        <v>254</v>
      </c>
      <c r="B25" s="49">
        <v>30</v>
      </c>
      <c r="C25" s="50">
        <f t="shared" si="0"/>
        <v>6.3291139240506329</v>
      </c>
    </row>
    <row r="26" spans="1:6" x14ac:dyDescent="0.25">
      <c r="A26" s="47" t="s">
        <v>255</v>
      </c>
      <c r="B26" s="47">
        <v>29</v>
      </c>
      <c r="C26" s="48">
        <f t="shared" si="0"/>
        <v>6.1181434599156121</v>
      </c>
    </row>
    <row r="27" spans="1:6" x14ac:dyDescent="0.25">
      <c r="A27" s="49" t="s">
        <v>256</v>
      </c>
      <c r="B27" s="49">
        <v>28</v>
      </c>
      <c r="C27" s="50">
        <f t="shared" si="0"/>
        <v>5.9071729957805905</v>
      </c>
    </row>
    <row r="28" spans="1:6" x14ac:dyDescent="0.25">
      <c r="A28" s="47" t="s">
        <v>257</v>
      </c>
      <c r="B28" s="47">
        <v>19</v>
      </c>
      <c r="C28" s="48">
        <f t="shared" si="0"/>
        <v>4.0084388185654012</v>
      </c>
    </row>
    <row r="29" spans="1:6" x14ac:dyDescent="0.25">
      <c r="A29" s="58"/>
      <c r="B29" s="58"/>
      <c r="C29" s="70"/>
    </row>
    <row r="30" spans="1:6" x14ac:dyDescent="0.25">
      <c r="B30" s="39"/>
      <c r="C30" s="40"/>
      <c r="D30" s="39"/>
      <c r="E30" s="39"/>
      <c r="F30" s="39"/>
    </row>
    <row r="31" spans="1:6" ht="47.25" x14ac:dyDescent="0.25">
      <c r="A31" s="43" t="s">
        <v>353</v>
      </c>
    </row>
    <row r="33" spans="1:3" x14ac:dyDescent="0.25">
      <c r="A33" s="96"/>
      <c r="B33" s="96" t="s">
        <v>392</v>
      </c>
      <c r="C33" s="97" t="s">
        <v>393</v>
      </c>
    </row>
    <row r="34" spans="1:3" x14ac:dyDescent="0.25">
      <c r="A34" s="47" t="s">
        <v>275</v>
      </c>
      <c r="B34" s="47">
        <v>188</v>
      </c>
      <c r="C34" s="48">
        <f>(B34/474)*100</f>
        <v>39.662447257383967</v>
      </c>
    </row>
    <row r="35" spans="1:3" x14ac:dyDescent="0.25">
      <c r="A35" s="49" t="s">
        <v>276</v>
      </c>
      <c r="B35" s="49">
        <v>91</v>
      </c>
      <c r="C35" s="50">
        <f t="shared" ref="C35:C44" si="1">(B35/474)*100</f>
        <v>19.198312236286917</v>
      </c>
    </row>
    <row r="36" spans="1:3" x14ac:dyDescent="0.25">
      <c r="A36" s="47" t="s">
        <v>14</v>
      </c>
      <c r="B36" s="47">
        <v>88</v>
      </c>
      <c r="C36" s="48">
        <f t="shared" si="1"/>
        <v>18.565400843881857</v>
      </c>
    </row>
    <row r="37" spans="1:3" x14ac:dyDescent="0.25">
      <c r="A37" s="49" t="s">
        <v>260</v>
      </c>
      <c r="B37" s="49">
        <v>88</v>
      </c>
      <c r="C37" s="50">
        <f t="shared" si="1"/>
        <v>18.565400843881857</v>
      </c>
    </row>
    <row r="38" spans="1:3" x14ac:dyDescent="0.25">
      <c r="A38" s="47" t="s">
        <v>277</v>
      </c>
      <c r="B38" s="47">
        <v>87</v>
      </c>
      <c r="C38" s="48">
        <f t="shared" si="1"/>
        <v>18.354430379746837</v>
      </c>
    </row>
    <row r="39" spans="1:3" x14ac:dyDescent="0.25">
      <c r="A39" s="49" t="s">
        <v>16</v>
      </c>
      <c r="B39" s="49">
        <v>61</v>
      </c>
      <c r="C39" s="50">
        <f t="shared" si="1"/>
        <v>12.869198312236287</v>
      </c>
    </row>
    <row r="40" spans="1:3" x14ac:dyDescent="0.25">
      <c r="A40" s="47" t="s">
        <v>17</v>
      </c>
      <c r="B40" s="47">
        <v>55</v>
      </c>
      <c r="C40" s="48">
        <f t="shared" si="1"/>
        <v>11.603375527426159</v>
      </c>
    </row>
    <row r="41" spans="1:3" x14ac:dyDescent="0.25">
      <c r="A41" s="49" t="s">
        <v>18</v>
      </c>
      <c r="B41" s="49">
        <v>47</v>
      </c>
      <c r="C41" s="50">
        <f t="shared" si="1"/>
        <v>9.9156118143459917</v>
      </c>
    </row>
    <row r="42" spans="1:3" x14ac:dyDescent="0.25">
      <c r="A42" s="47" t="s">
        <v>278</v>
      </c>
      <c r="B42" s="47">
        <v>41</v>
      </c>
      <c r="C42" s="48">
        <f t="shared" si="1"/>
        <v>8.6497890295358655</v>
      </c>
    </row>
    <row r="43" spans="1:3" x14ac:dyDescent="0.25">
      <c r="A43" s="49" t="s">
        <v>19</v>
      </c>
      <c r="B43" s="49">
        <v>30</v>
      </c>
      <c r="C43" s="50">
        <f t="shared" si="1"/>
        <v>6.3291139240506329</v>
      </c>
    </row>
    <row r="44" spans="1:3" x14ac:dyDescent="0.25">
      <c r="A44" s="47" t="s">
        <v>20</v>
      </c>
      <c r="B44" s="47">
        <v>27</v>
      </c>
      <c r="C44" s="48">
        <f t="shared" si="1"/>
        <v>5.6962025316455698</v>
      </c>
    </row>
    <row r="45" spans="1:3" x14ac:dyDescent="0.25">
      <c r="A45" s="58"/>
      <c r="B45" s="58"/>
      <c r="C45" s="70"/>
    </row>
    <row r="46" spans="1:3" x14ac:dyDescent="0.25">
      <c r="A46" s="58"/>
      <c r="B46" s="58"/>
      <c r="C46" s="70"/>
    </row>
    <row r="47" spans="1:3" ht="15.75" x14ac:dyDescent="0.25">
      <c r="A47" s="61" t="s">
        <v>361</v>
      </c>
    </row>
    <row r="49" spans="1:3" x14ac:dyDescent="0.25">
      <c r="A49" s="96"/>
      <c r="B49" s="96" t="s">
        <v>392</v>
      </c>
      <c r="C49" s="97" t="s">
        <v>393</v>
      </c>
    </row>
    <row r="50" spans="1:3" x14ac:dyDescent="0.25">
      <c r="A50" s="47" t="s">
        <v>31</v>
      </c>
      <c r="B50" s="47">
        <v>202</v>
      </c>
      <c r="C50" s="48">
        <f>(B50/474)*100</f>
        <v>42.616033755274266</v>
      </c>
    </row>
    <row r="51" spans="1:3" x14ac:dyDescent="0.25">
      <c r="A51" s="49" t="s">
        <v>32</v>
      </c>
      <c r="B51" s="49">
        <v>150</v>
      </c>
      <c r="C51" s="50">
        <f t="shared" ref="C51:C62" si="2">(B51/474)*100</f>
        <v>31.645569620253166</v>
      </c>
    </row>
    <row r="52" spans="1:3" x14ac:dyDescent="0.25">
      <c r="A52" s="47" t="s">
        <v>33</v>
      </c>
      <c r="B52" s="47">
        <v>147</v>
      </c>
      <c r="C52" s="48">
        <f t="shared" si="2"/>
        <v>31.0126582278481</v>
      </c>
    </row>
    <row r="53" spans="1:3" x14ac:dyDescent="0.25">
      <c r="A53" s="49" t="s">
        <v>34</v>
      </c>
      <c r="B53" s="49">
        <v>120</v>
      </c>
      <c r="C53" s="50">
        <f t="shared" si="2"/>
        <v>25.316455696202532</v>
      </c>
    </row>
    <row r="54" spans="1:3" x14ac:dyDescent="0.25">
      <c r="A54" s="47" t="s">
        <v>35</v>
      </c>
      <c r="B54" s="47">
        <v>105</v>
      </c>
      <c r="C54" s="48">
        <f t="shared" si="2"/>
        <v>22.151898734177212</v>
      </c>
    </row>
    <row r="55" spans="1:3" x14ac:dyDescent="0.25">
      <c r="A55" s="49" t="s">
        <v>36</v>
      </c>
      <c r="B55" s="49">
        <v>104</v>
      </c>
      <c r="C55" s="50">
        <f t="shared" si="2"/>
        <v>21.940928270042196</v>
      </c>
    </row>
    <row r="56" spans="1:3" x14ac:dyDescent="0.25">
      <c r="A56" s="47" t="s">
        <v>37</v>
      </c>
      <c r="B56" s="47">
        <v>75</v>
      </c>
      <c r="C56" s="48">
        <f t="shared" si="2"/>
        <v>15.822784810126583</v>
      </c>
    </row>
    <row r="57" spans="1:3" x14ac:dyDescent="0.25">
      <c r="A57" s="49" t="s">
        <v>38</v>
      </c>
      <c r="B57" s="49">
        <v>68</v>
      </c>
      <c r="C57" s="50">
        <f t="shared" si="2"/>
        <v>14.345991561181433</v>
      </c>
    </row>
    <row r="58" spans="1:3" x14ac:dyDescent="0.25">
      <c r="A58" s="47" t="s">
        <v>39</v>
      </c>
      <c r="B58" s="47">
        <v>64</v>
      </c>
      <c r="C58" s="48">
        <f t="shared" si="2"/>
        <v>13.502109704641349</v>
      </c>
    </row>
    <row r="59" spans="1:3" x14ac:dyDescent="0.25">
      <c r="A59" s="49" t="s">
        <v>40</v>
      </c>
      <c r="B59" s="49">
        <v>50</v>
      </c>
      <c r="C59" s="50">
        <f t="shared" si="2"/>
        <v>10.548523206751055</v>
      </c>
    </row>
    <row r="60" spans="1:3" x14ac:dyDescent="0.25">
      <c r="A60" s="47" t="s">
        <v>286</v>
      </c>
      <c r="B60" s="47">
        <v>49</v>
      </c>
      <c r="C60" s="48">
        <f t="shared" si="2"/>
        <v>10.337552742616033</v>
      </c>
    </row>
    <row r="61" spans="1:3" x14ac:dyDescent="0.25">
      <c r="A61" s="49" t="s">
        <v>260</v>
      </c>
      <c r="B61" s="49">
        <v>46</v>
      </c>
      <c r="C61" s="50">
        <f t="shared" si="2"/>
        <v>9.7046413502109701</v>
      </c>
    </row>
    <row r="62" spans="1:3" x14ac:dyDescent="0.25">
      <c r="A62" s="47" t="s">
        <v>41</v>
      </c>
      <c r="B62" s="47">
        <v>38</v>
      </c>
      <c r="C62" s="48">
        <f t="shared" si="2"/>
        <v>8.0168776371308024</v>
      </c>
    </row>
    <row r="63" spans="1:3" x14ac:dyDescent="0.25">
      <c r="A63" s="58"/>
      <c r="B63" s="58"/>
      <c r="C63" s="70"/>
    </row>
    <row r="65" spans="1:3" ht="31.5" x14ac:dyDescent="0.25">
      <c r="A65" s="43" t="s">
        <v>359</v>
      </c>
    </row>
    <row r="67" spans="1:3" x14ac:dyDescent="0.25">
      <c r="A67" s="96"/>
      <c r="B67" s="96" t="s">
        <v>392</v>
      </c>
      <c r="C67" s="97" t="s">
        <v>393</v>
      </c>
    </row>
    <row r="68" spans="1:3" x14ac:dyDescent="0.25">
      <c r="A68" s="47" t="s">
        <v>21</v>
      </c>
      <c r="B68" s="47">
        <v>153</v>
      </c>
      <c r="C68" s="48">
        <f>(B68/474)*100</f>
        <v>32.278481012658226</v>
      </c>
    </row>
    <row r="69" spans="1:3" x14ac:dyDescent="0.25">
      <c r="A69" s="49" t="s">
        <v>279</v>
      </c>
      <c r="B69" s="49">
        <v>125</v>
      </c>
      <c r="C69" s="50">
        <f t="shared" ref="C69:C83" si="3">(B69/474)*100</f>
        <v>26.371308016877638</v>
      </c>
    </row>
    <row r="70" spans="1:3" x14ac:dyDescent="0.25">
      <c r="A70" s="47" t="s">
        <v>280</v>
      </c>
      <c r="B70" s="47">
        <v>124</v>
      </c>
      <c r="C70" s="48">
        <f t="shared" si="3"/>
        <v>26.160337552742618</v>
      </c>
    </row>
    <row r="71" spans="1:3" x14ac:dyDescent="0.25">
      <c r="A71" s="49" t="s">
        <v>281</v>
      </c>
      <c r="B71" s="49">
        <v>117</v>
      </c>
      <c r="C71" s="50">
        <f t="shared" si="3"/>
        <v>24.683544303797468</v>
      </c>
    </row>
    <row r="72" spans="1:3" x14ac:dyDescent="0.25">
      <c r="A72" s="47" t="s">
        <v>282</v>
      </c>
      <c r="B72" s="47">
        <v>108</v>
      </c>
      <c r="C72" s="48">
        <f t="shared" si="3"/>
        <v>22.784810126582279</v>
      </c>
    </row>
    <row r="73" spans="1:3" x14ac:dyDescent="0.25">
      <c r="A73" s="49" t="s">
        <v>22</v>
      </c>
      <c r="B73" s="49">
        <v>106</v>
      </c>
      <c r="C73" s="50">
        <f t="shared" si="3"/>
        <v>22.362869198312236</v>
      </c>
    </row>
    <row r="74" spans="1:3" x14ac:dyDescent="0.25">
      <c r="A74" s="47" t="s">
        <v>23</v>
      </c>
      <c r="B74" s="47">
        <v>99</v>
      </c>
      <c r="C74" s="48">
        <f t="shared" si="3"/>
        <v>20.88607594936709</v>
      </c>
    </row>
    <row r="75" spans="1:3" x14ac:dyDescent="0.25">
      <c r="A75" s="49" t="s">
        <v>24</v>
      </c>
      <c r="B75" s="49">
        <v>89</v>
      </c>
      <c r="C75" s="50">
        <f t="shared" si="3"/>
        <v>18.776371308016877</v>
      </c>
    </row>
    <row r="76" spans="1:3" x14ac:dyDescent="0.25">
      <c r="A76" s="47" t="s">
        <v>283</v>
      </c>
      <c r="B76" s="47">
        <v>69</v>
      </c>
      <c r="C76" s="48">
        <f t="shared" si="3"/>
        <v>14.556962025316455</v>
      </c>
    </row>
    <row r="77" spans="1:3" x14ac:dyDescent="0.25">
      <c r="A77" s="49" t="s">
        <v>25</v>
      </c>
      <c r="B77" s="49">
        <v>62</v>
      </c>
      <c r="C77" s="50">
        <f t="shared" si="3"/>
        <v>13.080168776371309</v>
      </c>
    </row>
    <row r="78" spans="1:3" x14ac:dyDescent="0.25">
      <c r="A78" s="47" t="s">
        <v>26</v>
      </c>
      <c r="B78" s="47">
        <v>52</v>
      </c>
      <c r="C78" s="48">
        <f t="shared" si="3"/>
        <v>10.970464135021098</v>
      </c>
    </row>
    <row r="79" spans="1:3" x14ac:dyDescent="0.25">
      <c r="A79" s="49" t="s">
        <v>27</v>
      </c>
      <c r="B79" s="49">
        <v>42</v>
      </c>
      <c r="C79" s="50">
        <f t="shared" si="3"/>
        <v>8.8607594936708853</v>
      </c>
    </row>
    <row r="80" spans="1:3" x14ac:dyDescent="0.25">
      <c r="A80" s="47" t="s">
        <v>28</v>
      </c>
      <c r="B80" s="47">
        <v>38</v>
      </c>
      <c r="C80" s="48">
        <f t="shared" si="3"/>
        <v>8.0168776371308024</v>
      </c>
    </row>
    <row r="81" spans="1:3" ht="15.6" customHeight="1" x14ac:dyDescent="0.25">
      <c r="A81" s="49" t="s">
        <v>260</v>
      </c>
      <c r="B81" s="49">
        <v>37</v>
      </c>
      <c r="C81" s="50">
        <f t="shared" si="3"/>
        <v>7.8059071729957807</v>
      </c>
    </row>
    <row r="82" spans="1:3" x14ac:dyDescent="0.25">
      <c r="A82" s="47" t="s">
        <v>29</v>
      </c>
      <c r="B82" s="47">
        <v>29</v>
      </c>
      <c r="C82" s="48">
        <f t="shared" si="3"/>
        <v>6.1181434599156121</v>
      </c>
    </row>
    <row r="83" spans="1:3" x14ac:dyDescent="0.25">
      <c r="A83" s="49" t="s">
        <v>30</v>
      </c>
      <c r="B83" s="49">
        <v>2</v>
      </c>
      <c r="C83" s="50">
        <f t="shared" si="3"/>
        <v>0.42194092827004215</v>
      </c>
    </row>
    <row r="84" spans="1:3" x14ac:dyDescent="0.25">
      <c r="C84" s="18"/>
    </row>
    <row r="85" spans="1:3" x14ac:dyDescent="0.25">
      <c r="C85" s="18"/>
    </row>
    <row r="86" spans="1:3" ht="15.75" x14ac:dyDescent="0.25">
      <c r="A86" s="99" t="s">
        <v>406</v>
      </c>
      <c r="C86" s="18"/>
    </row>
    <row r="87" spans="1:3" x14ac:dyDescent="0.25">
      <c r="C87" s="18"/>
    </row>
    <row r="88" spans="1:3" x14ac:dyDescent="0.25">
      <c r="A88" s="100"/>
      <c r="B88" s="100" t="s">
        <v>392</v>
      </c>
      <c r="C88" s="100" t="s">
        <v>393</v>
      </c>
    </row>
    <row r="89" spans="1:3" x14ac:dyDescent="0.25">
      <c r="A89" s="47" t="s">
        <v>78</v>
      </c>
      <c r="B89" s="47">
        <v>86</v>
      </c>
      <c r="C89" s="48">
        <f>(B89/474)*100</f>
        <v>18.143459915611814</v>
      </c>
    </row>
    <row r="90" spans="1:3" x14ac:dyDescent="0.25">
      <c r="A90" s="49" t="s">
        <v>407</v>
      </c>
      <c r="B90" s="49">
        <v>64</v>
      </c>
      <c r="C90" s="50">
        <f>(B90/474)*100</f>
        <v>13.502109704641349</v>
      </c>
    </row>
    <row r="91" spans="1:3" x14ac:dyDescent="0.25">
      <c r="A91" s="47" t="s">
        <v>408</v>
      </c>
      <c r="B91" s="47">
        <v>183</v>
      </c>
      <c r="C91" s="48">
        <f>(B91/474)*100</f>
        <v>38.607594936708864</v>
      </c>
    </row>
    <row r="92" spans="1:3" x14ac:dyDescent="0.25">
      <c r="A92" s="49" t="s">
        <v>409</v>
      </c>
      <c r="B92" s="49">
        <v>114</v>
      </c>
      <c r="C92" s="50">
        <f>(B92/474)*100</f>
        <v>24.050632911392405</v>
      </c>
    </row>
    <row r="93" spans="1:3" x14ac:dyDescent="0.25">
      <c r="A93" s="47" t="s">
        <v>410</v>
      </c>
      <c r="B93" s="47">
        <v>27</v>
      </c>
      <c r="C93" s="48">
        <f>(B93/474)*100</f>
        <v>5.6962025316455698</v>
      </c>
    </row>
    <row r="95" spans="1:3" x14ac:dyDescent="0.25">
      <c r="A95" s="58"/>
      <c r="B95" s="58"/>
      <c r="C95" s="58"/>
    </row>
    <row r="97" spans="1:3" ht="18.75" x14ac:dyDescent="0.3">
      <c r="A97" s="95" t="s">
        <v>221</v>
      </c>
    </row>
    <row r="98" spans="1:3" ht="18.75" x14ac:dyDescent="0.3">
      <c r="A98" s="101"/>
    </row>
    <row r="99" spans="1:3" ht="18.75" x14ac:dyDescent="0.3">
      <c r="A99" s="101"/>
    </row>
    <row r="100" spans="1:3" ht="31.5" x14ac:dyDescent="0.25">
      <c r="A100" s="43" t="s">
        <v>366</v>
      </c>
    </row>
    <row r="102" spans="1:3" x14ac:dyDescent="0.25">
      <c r="A102" s="96"/>
      <c r="B102" s="96" t="s">
        <v>392</v>
      </c>
      <c r="C102" s="97" t="s">
        <v>393</v>
      </c>
    </row>
    <row r="103" spans="1:3" x14ac:dyDescent="0.25">
      <c r="A103" s="47" t="s">
        <v>66</v>
      </c>
      <c r="B103" s="47">
        <v>290</v>
      </c>
      <c r="C103" s="48">
        <f>(B103/474)*100</f>
        <v>61.181434599156113</v>
      </c>
    </row>
    <row r="104" spans="1:3" x14ac:dyDescent="0.25">
      <c r="A104" s="49" t="s">
        <v>67</v>
      </c>
      <c r="B104" s="49">
        <v>271</v>
      </c>
      <c r="C104" s="50">
        <f t="shared" ref="C104:C110" si="4">(B104/474)*100</f>
        <v>57.172995780590718</v>
      </c>
    </row>
    <row r="105" spans="1:3" x14ac:dyDescent="0.25">
      <c r="A105" s="47" t="s">
        <v>68</v>
      </c>
      <c r="B105" s="47">
        <v>189</v>
      </c>
      <c r="C105" s="48">
        <f t="shared" si="4"/>
        <v>39.87341772151899</v>
      </c>
    </row>
    <row r="106" spans="1:3" x14ac:dyDescent="0.25">
      <c r="A106" s="49" t="s">
        <v>69</v>
      </c>
      <c r="B106" s="49">
        <v>114</v>
      </c>
      <c r="C106" s="50">
        <f t="shared" si="4"/>
        <v>24.050632911392405</v>
      </c>
    </row>
    <row r="107" spans="1:3" x14ac:dyDescent="0.25">
      <c r="A107" s="47" t="s">
        <v>70</v>
      </c>
      <c r="B107" s="47">
        <v>111</v>
      </c>
      <c r="C107" s="48">
        <f t="shared" si="4"/>
        <v>23.417721518987342</v>
      </c>
    </row>
    <row r="108" spans="1:3" x14ac:dyDescent="0.25">
      <c r="A108" s="49" t="s">
        <v>71</v>
      </c>
      <c r="B108" s="49">
        <v>109</v>
      </c>
      <c r="C108" s="50">
        <f t="shared" si="4"/>
        <v>22.995780590717299</v>
      </c>
    </row>
    <row r="109" spans="1:3" x14ac:dyDescent="0.25">
      <c r="A109" s="47" t="s">
        <v>72</v>
      </c>
      <c r="B109" s="47">
        <v>105</v>
      </c>
      <c r="C109" s="48">
        <f t="shared" si="4"/>
        <v>22.151898734177212</v>
      </c>
    </row>
    <row r="110" spans="1:3" x14ac:dyDescent="0.25">
      <c r="A110" s="49" t="s">
        <v>260</v>
      </c>
      <c r="B110" s="49">
        <v>34</v>
      </c>
      <c r="C110" s="50">
        <f t="shared" si="4"/>
        <v>7.1729957805907167</v>
      </c>
    </row>
    <row r="111" spans="1:3" x14ac:dyDescent="0.25">
      <c r="C111" s="18"/>
    </row>
    <row r="112" spans="1:3" ht="18.75" x14ac:dyDescent="0.3">
      <c r="A112" s="101"/>
    </row>
    <row r="113" spans="1:28" ht="31.5" x14ac:dyDescent="0.25">
      <c r="A113" s="43" t="s">
        <v>365</v>
      </c>
    </row>
    <row r="115" spans="1:28" x14ac:dyDescent="0.25">
      <c r="A115" s="96"/>
      <c r="B115" s="96" t="s">
        <v>392</v>
      </c>
      <c r="C115" s="97" t="s">
        <v>393</v>
      </c>
    </row>
    <row r="116" spans="1:28" x14ac:dyDescent="0.25">
      <c r="A116" s="47" t="s">
        <v>290</v>
      </c>
      <c r="B116" s="47">
        <v>216</v>
      </c>
      <c r="C116" s="48">
        <f>(B116/474)*100</f>
        <v>45.569620253164558</v>
      </c>
    </row>
    <row r="117" spans="1:28" x14ac:dyDescent="0.25">
      <c r="A117" s="49" t="s">
        <v>58</v>
      </c>
      <c r="B117" s="49">
        <v>151</v>
      </c>
      <c r="C117" s="50">
        <f t="shared" ref="C117:C126" si="5">(B117/474)*100</f>
        <v>31.856540084388186</v>
      </c>
    </row>
    <row r="118" spans="1:28" x14ac:dyDescent="0.25">
      <c r="A118" s="47" t="s">
        <v>59</v>
      </c>
      <c r="B118" s="47">
        <v>149</v>
      </c>
      <c r="C118" s="48">
        <f t="shared" si="5"/>
        <v>31.434599156118143</v>
      </c>
    </row>
    <row r="119" spans="1:28" x14ac:dyDescent="0.25">
      <c r="A119" s="49" t="s">
        <v>60</v>
      </c>
      <c r="B119" s="49">
        <v>147</v>
      </c>
      <c r="C119" s="50">
        <f t="shared" si="5"/>
        <v>31.0126582278481</v>
      </c>
    </row>
    <row r="120" spans="1:28" x14ac:dyDescent="0.25">
      <c r="A120" s="47" t="s">
        <v>61</v>
      </c>
      <c r="B120" s="47">
        <v>147</v>
      </c>
      <c r="C120" s="48">
        <f t="shared" si="5"/>
        <v>31.0126582278481</v>
      </c>
    </row>
    <row r="121" spans="1:28" x14ac:dyDescent="0.25">
      <c r="A121" s="49" t="s">
        <v>62</v>
      </c>
      <c r="B121" s="49">
        <v>97</v>
      </c>
      <c r="C121" s="50">
        <f t="shared" si="5"/>
        <v>20.464135021097047</v>
      </c>
    </row>
    <row r="122" spans="1:28" x14ac:dyDescent="0.25">
      <c r="A122" s="47" t="s">
        <v>63</v>
      </c>
      <c r="B122" s="47">
        <v>79</v>
      </c>
      <c r="C122" s="48">
        <f t="shared" si="5"/>
        <v>16.666666666666664</v>
      </c>
    </row>
    <row r="123" spans="1:28" x14ac:dyDescent="0.25">
      <c r="A123" s="49" t="s">
        <v>289</v>
      </c>
      <c r="B123" s="49">
        <v>74</v>
      </c>
      <c r="C123" s="50">
        <f t="shared" si="5"/>
        <v>15.611814345991561</v>
      </c>
    </row>
    <row r="124" spans="1:28" x14ac:dyDescent="0.25">
      <c r="A124" s="47" t="s">
        <v>64</v>
      </c>
      <c r="B124" s="47">
        <v>65</v>
      </c>
      <c r="C124" s="48">
        <f t="shared" si="5"/>
        <v>13.71308016877637</v>
      </c>
    </row>
    <row r="125" spans="1:28" x14ac:dyDescent="0.25">
      <c r="A125" s="49" t="s">
        <v>260</v>
      </c>
      <c r="B125" s="49">
        <v>44</v>
      </c>
      <c r="C125" s="50">
        <f t="shared" si="5"/>
        <v>9.2827004219409286</v>
      </c>
    </row>
    <row r="126" spans="1:28" x14ac:dyDescent="0.25">
      <c r="A126" s="47" t="s">
        <v>65</v>
      </c>
      <c r="B126" s="47">
        <v>36</v>
      </c>
      <c r="C126" s="48">
        <f t="shared" si="5"/>
        <v>7.59493670886076</v>
      </c>
    </row>
    <row r="127" spans="1:28" x14ac:dyDescent="0.25">
      <c r="A127" s="58"/>
      <c r="B127" s="58"/>
      <c r="C127" s="70"/>
      <c r="P127" s="58"/>
      <c r="Q127" s="58"/>
      <c r="R127" s="58"/>
      <c r="S127" s="58"/>
      <c r="T127" s="58"/>
      <c r="U127" s="58"/>
      <c r="V127" s="58"/>
      <c r="W127" s="58"/>
      <c r="X127" s="58"/>
      <c r="Y127" s="58"/>
      <c r="Z127" s="58"/>
      <c r="AA127" s="58"/>
      <c r="AB127" s="58"/>
    </row>
    <row r="128" spans="1:28" x14ac:dyDescent="0.25">
      <c r="P128" s="58"/>
      <c r="Q128" s="58"/>
      <c r="R128" s="58"/>
      <c r="S128" s="58"/>
      <c r="T128" s="58"/>
      <c r="U128" s="58"/>
      <c r="V128" s="58"/>
      <c r="W128" s="58"/>
      <c r="X128" s="58"/>
      <c r="Y128" s="58"/>
      <c r="Z128" s="58"/>
      <c r="AA128" s="58"/>
      <c r="AB128" s="58"/>
    </row>
    <row r="129" spans="1:28" ht="15.75" x14ac:dyDescent="0.25">
      <c r="A129" s="61" t="s">
        <v>363</v>
      </c>
      <c r="P129" s="58"/>
      <c r="Q129" s="58"/>
      <c r="R129" s="58"/>
      <c r="S129" s="58"/>
      <c r="T129" s="58"/>
      <c r="U129" s="58"/>
      <c r="V129" s="58"/>
      <c r="W129" s="58"/>
      <c r="X129" s="58"/>
      <c r="Y129" s="58"/>
      <c r="Z129" s="58"/>
      <c r="AA129" s="58"/>
      <c r="AB129" s="58"/>
    </row>
    <row r="130" spans="1:28" x14ac:dyDescent="0.25">
      <c r="P130" s="58"/>
      <c r="Q130" s="58"/>
      <c r="R130" s="58"/>
      <c r="S130" s="58"/>
      <c r="T130" s="58"/>
      <c r="U130" s="58"/>
      <c r="V130" s="58"/>
      <c r="W130" s="58"/>
      <c r="X130" s="58"/>
      <c r="Y130" s="58"/>
      <c r="Z130" s="58"/>
      <c r="AA130" s="58"/>
      <c r="AB130" s="58"/>
    </row>
    <row r="131" spans="1:28" x14ac:dyDescent="0.25">
      <c r="A131" s="96"/>
      <c r="B131" s="96" t="s">
        <v>392</v>
      </c>
      <c r="C131" s="97" t="s">
        <v>393</v>
      </c>
      <c r="E131" s="102"/>
      <c r="F131" s="96" t="s">
        <v>411</v>
      </c>
      <c r="G131" s="96" t="s">
        <v>412</v>
      </c>
      <c r="H131" s="96" t="s">
        <v>413</v>
      </c>
      <c r="I131" s="96" t="s">
        <v>414</v>
      </c>
      <c r="J131" s="96" t="s">
        <v>415</v>
      </c>
      <c r="K131" s="96" t="s">
        <v>416</v>
      </c>
      <c r="P131" s="58"/>
      <c r="Q131" s="59"/>
      <c r="R131" s="59"/>
      <c r="S131" s="59"/>
      <c r="T131" s="58"/>
      <c r="U131" s="59"/>
      <c r="V131" s="59"/>
      <c r="W131" s="59"/>
      <c r="X131" s="59"/>
      <c r="Y131" s="58"/>
      <c r="Z131" s="58"/>
      <c r="AA131" s="58"/>
      <c r="AB131" s="58"/>
    </row>
    <row r="132" spans="1:28" x14ac:dyDescent="0.25">
      <c r="A132" s="47" t="s">
        <v>288</v>
      </c>
      <c r="B132" s="47">
        <v>276</v>
      </c>
      <c r="C132" s="48">
        <f>(B132/474)*100</f>
        <v>58.22784810126582</v>
      </c>
      <c r="E132" s="47" t="s">
        <v>288</v>
      </c>
      <c r="F132" s="47">
        <v>56</v>
      </c>
      <c r="G132" s="47">
        <v>59</v>
      </c>
      <c r="H132" s="47">
        <v>44</v>
      </c>
      <c r="I132" s="47">
        <v>50</v>
      </c>
      <c r="J132" s="47">
        <v>99</v>
      </c>
      <c r="K132" s="47">
        <v>68</v>
      </c>
      <c r="P132" s="58"/>
      <c r="Q132" s="59"/>
      <c r="R132" s="59"/>
      <c r="S132" s="59"/>
      <c r="T132" s="58"/>
      <c r="U132" s="59"/>
      <c r="V132" s="59"/>
      <c r="W132" s="59"/>
      <c r="X132" s="59"/>
      <c r="Y132" s="58"/>
      <c r="Z132" s="58"/>
      <c r="AA132" s="58"/>
      <c r="AB132" s="58"/>
    </row>
    <row r="133" spans="1:28" x14ac:dyDescent="0.25">
      <c r="A133" s="49" t="s">
        <v>45</v>
      </c>
      <c r="B133" s="49">
        <v>253</v>
      </c>
      <c r="C133" s="50">
        <f t="shared" ref="C133:C138" si="6">(B133/474)*100</f>
        <v>53.375527426160339</v>
      </c>
      <c r="E133" s="49" t="s">
        <v>45</v>
      </c>
      <c r="F133" s="49">
        <v>50</v>
      </c>
      <c r="G133" s="49">
        <v>49</v>
      </c>
      <c r="H133" s="49">
        <v>38</v>
      </c>
      <c r="I133" s="49">
        <v>43</v>
      </c>
      <c r="J133" s="49">
        <v>99</v>
      </c>
      <c r="K133" s="49">
        <v>59</v>
      </c>
      <c r="P133" s="58"/>
      <c r="Q133" s="59"/>
      <c r="R133" s="59"/>
      <c r="S133" s="59"/>
      <c r="T133" s="58"/>
      <c r="U133" s="59"/>
      <c r="V133" s="59"/>
      <c r="W133" s="59"/>
      <c r="X133" s="59"/>
      <c r="Y133" s="58"/>
      <c r="Z133" s="58"/>
      <c r="AA133" s="58"/>
      <c r="AB133" s="58"/>
    </row>
    <row r="134" spans="1:28" x14ac:dyDescent="0.25">
      <c r="A134" s="47" t="s">
        <v>287</v>
      </c>
      <c r="B134" s="47">
        <v>124</v>
      </c>
      <c r="C134" s="48">
        <f t="shared" si="6"/>
        <v>26.160337552742618</v>
      </c>
      <c r="E134" s="47" t="s">
        <v>287</v>
      </c>
      <c r="F134" s="47">
        <v>31</v>
      </c>
      <c r="G134" s="47">
        <v>25</v>
      </c>
      <c r="H134" s="47">
        <v>18</v>
      </c>
      <c r="I134" s="47">
        <v>21</v>
      </c>
      <c r="J134" s="47">
        <v>47</v>
      </c>
      <c r="K134" s="47">
        <v>34</v>
      </c>
      <c r="P134" s="58"/>
      <c r="Q134" s="59"/>
      <c r="R134" s="59"/>
      <c r="S134" s="59"/>
      <c r="T134" s="58"/>
      <c r="U134" s="59"/>
      <c r="V134" s="59"/>
      <c r="W134" s="59"/>
      <c r="X134" s="59"/>
      <c r="Y134" s="58"/>
      <c r="Z134" s="58"/>
      <c r="AA134" s="58"/>
      <c r="AB134" s="58"/>
    </row>
    <row r="135" spans="1:28" x14ac:dyDescent="0.25">
      <c r="A135" s="49" t="s">
        <v>46</v>
      </c>
      <c r="B135" s="49">
        <v>118</v>
      </c>
      <c r="C135" s="50">
        <f t="shared" si="6"/>
        <v>24.894514767932492</v>
      </c>
      <c r="E135" s="49" t="s">
        <v>46</v>
      </c>
      <c r="F135" s="49">
        <v>32</v>
      </c>
      <c r="G135" s="49">
        <v>24</v>
      </c>
      <c r="H135" s="49">
        <v>16</v>
      </c>
      <c r="I135" s="49">
        <v>19</v>
      </c>
      <c r="J135" s="49">
        <v>42</v>
      </c>
      <c r="K135" s="49">
        <v>31</v>
      </c>
      <c r="P135" s="58"/>
      <c r="Q135" s="59"/>
      <c r="R135" s="59"/>
      <c r="S135" s="59"/>
      <c r="T135" s="58"/>
      <c r="U135" s="59"/>
      <c r="V135" s="59"/>
      <c r="W135" s="59"/>
      <c r="X135" s="59"/>
      <c r="Y135" s="58"/>
      <c r="Z135" s="58"/>
      <c r="AA135" s="58"/>
      <c r="AB135" s="58"/>
    </row>
    <row r="136" spans="1:28" x14ac:dyDescent="0.25">
      <c r="A136" s="47" t="s">
        <v>47</v>
      </c>
      <c r="B136" s="47">
        <v>97</v>
      </c>
      <c r="C136" s="48">
        <f t="shared" si="6"/>
        <v>20.464135021097047</v>
      </c>
      <c r="E136" s="47" t="s">
        <v>47</v>
      </c>
      <c r="F136" s="47">
        <v>19</v>
      </c>
      <c r="G136" s="47">
        <v>11</v>
      </c>
      <c r="H136" s="47">
        <v>11</v>
      </c>
      <c r="I136" s="47">
        <v>14</v>
      </c>
      <c r="J136" s="47">
        <v>37</v>
      </c>
      <c r="K136" s="47">
        <v>25</v>
      </c>
      <c r="P136" s="58"/>
      <c r="Q136" s="59"/>
      <c r="R136" s="59"/>
      <c r="S136" s="59"/>
      <c r="T136" s="58"/>
      <c r="U136" s="59"/>
      <c r="V136" s="59"/>
      <c r="W136" s="59"/>
      <c r="X136" s="59"/>
      <c r="Y136" s="58"/>
      <c r="Z136" s="58"/>
      <c r="AA136" s="58"/>
      <c r="AB136" s="58"/>
    </row>
    <row r="137" spans="1:28" x14ac:dyDescent="0.25">
      <c r="A137" s="49" t="s">
        <v>266</v>
      </c>
      <c r="B137" s="49">
        <v>60</v>
      </c>
      <c r="C137" s="50">
        <f t="shared" si="6"/>
        <v>12.658227848101266</v>
      </c>
      <c r="E137" s="49" t="s">
        <v>266</v>
      </c>
      <c r="F137" s="49">
        <v>11</v>
      </c>
      <c r="G137" s="49">
        <v>11</v>
      </c>
      <c r="H137" s="49">
        <v>10</v>
      </c>
      <c r="I137" s="49">
        <v>15</v>
      </c>
      <c r="J137" s="49">
        <v>20</v>
      </c>
      <c r="K137" s="49">
        <v>15</v>
      </c>
      <c r="P137" s="58"/>
      <c r="Q137" s="59"/>
      <c r="R137" s="59"/>
      <c r="S137" s="59"/>
      <c r="T137" s="58"/>
      <c r="U137" s="59"/>
      <c r="V137" s="59"/>
      <c r="W137" s="59"/>
      <c r="X137" s="59"/>
      <c r="Y137" s="58"/>
      <c r="Z137" s="58"/>
      <c r="AA137" s="58"/>
      <c r="AB137" s="58"/>
    </row>
    <row r="138" spans="1:28" x14ac:dyDescent="0.25">
      <c r="A138" s="47" t="s">
        <v>48</v>
      </c>
      <c r="B138" s="47">
        <v>34</v>
      </c>
      <c r="C138" s="48">
        <f t="shared" si="6"/>
        <v>7.1729957805907167</v>
      </c>
      <c r="E138" s="47" t="s">
        <v>48</v>
      </c>
      <c r="F138" s="47">
        <v>7</v>
      </c>
      <c r="G138" s="47">
        <v>7</v>
      </c>
      <c r="H138" s="47">
        <v>1</v>
      </c>
      <c r="I138" s="47">
        <v>5</v>
      </c>
      <c r="J138" s="47">
        <v>11</v>
      </c>
      <c r="K138" s="47">
        <v>4</v>
      </c>
      <c r="P138" s="58"/>
      <c r="Q138" s="58"/>
      <c r="R138" s="58"/>
      <c r="S138" s="58"/>
      <c r="T138" s="58"/>
      <c r="U138" s="58"/>
      <c r="V138" s="58"/>
      <c r="W138" s="58"/>
      <c r="X138" s="58"/>
      <c r="Y138" s="58"/>
      <c r="Z138" s="58"/>
      <c r="AA138" s="58"/>
      <c r="AB138" s="58"/>
    </row>
    <row r="139" spans="1:28" x14ac:dyDescent="0.25">
      <c r="A139" s="58"/>
      <c r="B139" s="58"/>
      <c r="C139" s="70"/>
      <c r="E139" s="58"/>
      <c r="F139" s="58"/>
      <c r="G139" s="58"/>
      <c r="H139" s="58"/>
      <c r="I139" s="58"/>
      <c r="J139" s="58"/>
      <c r="P139" s="58"/>
      <c r="Q139" s="58"/>
      <c r="R139" s="58"/>
      <c r="S139" s="58"/>
      <c r="T139" s="58"/>
      <c r="U139" s="58"/>
      <c r="V139" s="58"/>
      <c r="W139" s="58"/>
      <c r="X139" s="58"/>
      <c r="Y139" s="58"/>
      <c r="Z139" s="58"/>
      <c r="AA139" s="58"/>
      <c r="AB139" s="58"/>
    </row>
    <row r="140" spans="1:28" x14ac:dyDescent="0.25">
      <c r="A140" s="103"/>
      <c r="B140" s="58"/>
      <c r="C140" s="70"/>
      <c r="E140" s="78" t="s">
        <v>417</v>
      </c>
      <c r="P140" s="58"/>
      <c r="Q140" s="58"/>
      <c r="R140" s="58"/>
      <c r="S140" s="58"/>
      <c r="T140" s="58"/>
      <c r="U140" s="58"/>
      <c r="V140" s="58"/>
      <c r="W140" s="58"/>
      <c r="X140" s="58"/>
      <c r="Y140" s="58"/>
      <c r="Z140" s="58"/>
      <c r="AA140" s="58"/>
      <c r="AB140" s="58"/>
    </row>
    <row r="141" spans="1:28" ht="31.5" x14ac:dyDescent="0.25">
      <c r="A141" s="43" t="s">
        <v>364</v>
      </c>
      <c r="F141" s="58"/>
      <c r="G141" s="58"/>
      <c r="H141" s="58"/>
      <c r="I141" s="58"/>
      <c r="J141" s="58"/>
      <c r="K141" s="58"/>
      <c r="L141" s="58"/>
      <c r="M141" s="58"/>
      <c r="N141" s="58"/>
      <c r="P141" s="58"/>
      <c r="Q141" s="58"/>
      <c r="R141" s="58"/>
      <c r="S141" s="58"/>
      <c r="T141" s="58"/>
      <c r="U141" s="58"/>
      <c r="V141" s="58"/>
      <c r="W141" s="58"/>
      <c r="X141" s="58"/>
      <c r="Y141" s="58"/>
      <c r="Z141" s="58"/>
      <c r="AA141" s="58"/>
      <c r="AB141" s="58"/>
    </row>
    <row r="142" spans="1:28" x14ac:dyDescent="0.25">
      <c r="F142" s="58"/>
      <c r="G142" s="58"/>
      <c r="H142" s="58"/>
      <c r="I142" s="58"/>
      <c r="J142" s="58"/>
      <c r="K142" s="58"/>
      <c r="L142" s="58"/>
      <c r="M142" s="58"/>
      <c r="N142" s="58"/>
      <c r="P142" s="58"/>
      <c r="Q142" s="58"/>
      <c r="R142" s="58"/>
      <c r="S142" s="58"/>
      <c r="T142" s="58"/>
      <c r="U142" s="58"/>
      <c r="V142" s="58"/>
      <c r="W142" s="58"/>
      <c r="X142" s="58"/>
      <c r="Y142" s="58"/>
      <c r="Z142" s="58"/>
      <c r="AA142" s="58"/>
      <c r="AB142" s="58"/>
    </row>
    <row r="143" spans="1:28" x14ac:dyDescent="0.25">
      <c r="A143" s="96"/>
      <c r="B143" s="96" t="s">
        <v>392</v>
      </c>
      <c r="C143" s="97" t="s">
        <v>393</v>
      </c>
      <c r="F143" s="58"/>
      <c r="G143" s="59"/>
      <c r="H143" s="59"/>
      <c r="I143" s="59"/>
      <c r="J143" s="59"/>
      <c r="K143" s="59"/>
      <c r="L143" s="59"/>
      <c r="M143" s="58"/>
      <c r="N143" s="58"/>
      <c r="P143" s="58"/>
      <c r="Q143" s="58"/>
      <c r="R143" s="58"/>
      <c r="S143" s="58"/>
      <c r="T143" s="58"/>
      <c r="U143" s="58"/>
      <c r="V143" s="58"/>
      <c r="W143" s="58"/>
      <c r="X143" s="58"/>
      <c r="Y143" s="58"/>
      <c r="Z143" s="58"/>
      <c r="AA143" s="58"/>
      <c r="AB143" s="58"/>
    </row>
    <row r="144" spans="1:28" x14ac:dyDescent="0.25">
      <c r="A144" s="47" t="s">
        <v>49</v>
      </c>
      <c r="B144" s="47">
        <v>165</v>
      </c>
      <c r="C144" s="48">
        <f>(B144/474)*100</f>
        <v>34.810126582278485</v>
      </c>
      <c r="F144" s="58"/>
      <c r="G144" s="59"/>
      <c r="H144" s="59"/>
      <c r="I144" s="59"/>
      <c r="J144" s="59"/>
      <c r="K144" s="59"/>
      <c r="L144" s="59"/>
      <c r="M144" s="58"/>
      <c r="N144" s="58"/>
      <c r="P144" s="58"/>
      <c r="Q144" s="58"/>
      <c r="R144" s="58"/>
      <c r="S144" s="58"/>
      <c r="T144" s="58"/>
      <c r="U144" s="58"/>
      <c r="V144" s="58"/>
      <c r="W144" s="58"/>
      <c r="X144" s="58"/>
      <c r="Y144" s="58"/>
      <c r="Z144" s="58"/>
      <c r="AA144" s="58"/>
      <c r="AB144" s="58"/>
    </row>
    <row r="145" spans="1:28" x14ac:dyDescent="0.25">
      <c r="A145" s="49" t="s">
        <v>50</v>
      </c>
      <c r="B145" s="49">
        <v>159</v>
      </c>
      <c r="C145" s="50">
        <f t="shared" ref="C145:C154" si="7">(B145/474)*100</f>
        <v>33.544303797468359</v>
      </c>
      <c r="F145" s="58"/>
      <c r="G145" s="59"/>
      <c r="H145" s="59"/>
      <c r="I145" s="59"/>
      <c r="J145" s="59"/>
      <c r="K145" s="59"/>
      <c r="L145" s="59"/>
      <c r="M145" s="58"/>
      <c r="N145" s="58"/>
      <c r="P145" s="58"/>
      <c r="Q145" s="58"/>
      <c r="R145" s="58"/>
      <c r="S145" s="58"/>
      <c r="T145" s="58"/>
      <c r="U145" s="58"/>
      <c r="V145" s="58"/>
      <c r="W145" s="58"/>
      <c r="X145" s="58"/>
      <c r="Y145" s="58"/>
      <c r="Z145" s="58"/>
      <c r="AA145" s="58"/>
      <c r="AB145" s="58"/>
    </row>
    <row r="146" spans="1:28" x14ac:dyDescent="0.25">
      <c r="A146" s="47" t="s">
        <v>51</v>
      </c>
      <c r="B146" s="47">
        <v>148</v>
      </c>
      <c r="C146" s="48">
        <f t="shared" si="7"/>
        <v>31.223628691983123</v>
      </c>
      <c r="F146" s="58"/>
      <c r="G146" s="59"/>
      <c r="H146" s="59"/>
      <c r="I146" s="59"/>
      <c r="J146" s="59"/>
      <c r="K146" s="59"/>
      <c r="L146" s="59"/>
      <c r="M146" s="58"/>
      <c r="N146" s="58"/>
      <c r="P146" s="58"/>
      <c r="Q146" s="58"/>
      <c r="R146" s="58"/>
      <c r="S146" s="58"/>
      <c r="T146" s="58"/>
      <c r="U146" s="58"/>
      <c r="V146" s="58"/>
      <c r="W146" s="58"/>
      <c r="X146" s="58"/>
      <c r="Y146" s="58"/>
      <c r="Z146" s="58"/>
      <c r="AA146" s="58"/>
      <c r="AB146" s="58"/>
    </row>
    <row r="147" spans="1:28" x14ac:dyDescent="0.25">
      <c r="A147" s="49" t="s">
        <v>52</v>
      </c>
      <c r="B147" s="49">
        <v>136</v>
      </c>
      <c r="C147" s="50">
        <f t="shared" si="7"/>
        <v>28.691983122362867</v>
      </c>
      <c r="F147" s="58"/>
      <c r="G147" s="59"/>
      <c r="H147" s="59"/>
      <c r="I147" s="59"/>
      <c r="J147" s="59"/>
      <c r="K147" s="59"/>
      <c r="L147" s="59"/>
      <c r="M147" s="58"/>
      <c r="N147" s="58"/>
      <c r="P147" s="58"/>
      <c r="Q147" s="58"/>
      <c r="R147" s="58"/>
      <c r="S147" s="58"/>
      <c r="T147" s="58"/>
      <c r="U147" s="58"/>
      <c r="V147" s="58"/>
      <c r="W147" s="58"/>
      <c r="X147" s="58"/>
      <c r="Y147" s="58"/>
      <c r="Z147" s="58"/>
      <c r="AA147" s="58"/>
      <c r="AB147" s="58"/>
    </row>
    <row r="148" spans="1:28" x14ac:dyDescent="0.25">
      <c r="A148" s="47" t="s">
        <v>289</v>
      </c>
      <c r="B148" s="47">
        <v>116</v>
      </c>
      <c r="C148" s="48">
        <f t="shared" si="7"/>
        <v>24.472573839662449</v>
      </c>
      <c r="F148" s="58"/>
      <c r="G148" s="59"/>
      <c r="H148" s="59"/>
      <c r="I148" s="59"/>
      <c r="J148" s="59"/>
      <c r="K148" s="59"/>
      <c r="L148" s="59"/>
      <c r="M148" s="58"/>
      <c r="N148" s="58"/>
      <c r="P148" s="58"/>
      <c r="Q148" s="58"/>
      <c r="R148" s="58"/>
      <c r="S148" s="58"/>
      <c r="T148" s="58"/>
      <c r="U148" s="58"/>
      <c r="V148" s="58"/>
      <c r="W148" s="58"/>
      <c r="X148" s="58"/>
      <c r="Y148" s="58"/>
      <c r="Z148" s="58"/>
      <c r="AA148" s="58"/>
      <c r="AB148" s="58"/>
    </row>
    <row r="149" spans="1:28" x14ac:dyDescent="0.25">
      <c r="A149" s="49" t="s">
        <v>53</v>
      </c>
      <c r="B149" s="49">
        <v>114</v>
      </c>
      <c r="C149" s="50">
        <f t="shared" si="7"/>
        <v>24.050632911392405</v>
      </c>
      <c r="F149" s="58"/>
      <c r="G149" s="59"/>
      <c r="H149" s="59"/>
      <c r="I149" s="59"/>
      <c r="J149" s="59"/>
      <c r="K149" s="59"/>
      <c r="L149" s="59"/>
      <c r="M149" s="58"/>
      <c r="N149" s="58"/>
    </row>
    <row r="150" spans="1:28" x14ac:dyDescent="0.25">
      <c r="A150" s="47" t="s">
        <v>54</v>
      </c>
      <c r="B150" s="47">
        <v>101</v>
      </c>
      <c r="C150" s="48">
        <f t="shared" si="7"/>
        <v>21.308016877637133</v>
      </c>
      <c r="F150" s="58"/>
      <c r="G150" s="58"/>
      <c r="H150" s="58"/>
      <c r="I150" s="58"/>
      <c r="J150" s="58"/>
      <c r="K150" s="58"/>
      <c r="L150" s="58"/>
      <c r="M150" s="58"/>
      <c r="N150" s="58"/>
    </row>
    <row r="151" spans="1:28" x14ac:dyDescent="0.25">
      <c r="A151" s="49" t="s">
        <v>55</v>
      </c>
      <c r="B151" s="49">
        <v>76</v>
      </c>
      <c r="C151" s="50">
        <f t="shared" si="7"/>
        <v>16.033755274261605</v>
      </c>
      <c r="F151" s="58"/>
      <c r="G151" s="58"/>
      <c r="H151" s="58"/>
      <c r="I151" s="58"/>
      <c r="J151" s="58"/>
      <c r="K151" s="58"/>
      <c r="L151" s="58"/>
      <c r="M151" s="58"/>
      <c r="N151" s="58"/>
    </row>
    <row r="152" spans="1:28" x14ac:dyDescent="0.25">
      <c r="A152" s="47" t="s">
        <v>56</v>
      </c>
      <c r="B152" s="47">
        <v>70</v>
      </c>
      <c r="C152" s="48">
        <f t="shared" si="7"/>
        <v>14.767932489451477</v>
      </c>
      <c r="F152" s="58"/>
      <c r="G152" s="58"/>
      <c r="H152" s="58"/>
      <c r="I152" s="58"/>
      <c r="J152" s="58"/>
      <c r="K152" s="58"/>
      <c r="L152" s="58"/>
      <c r="M152" s="58"/>
      <c r="N152" s="58"/>
    </row>
    <row r="153" spans="1:28" x14ac:dyDescent="0.25">
      <c r="A153" s="49" t="s">
        <v>57</v>
      </c>
      <c r="B153" s="49">
        <v>70</v>
      </c>
      <c r="C153" s="50">
        <f t="shared" si="7"/>
        <v>14.767932489451477</v>
      </c>
      <c r="F153" s="58"/>
      <c r="G153" s="58"/>
      <c r="H153" s="58"/>
      <c r="I153" s="58"/>
      <c r="J153" s="58"/>
      <c r="K153" s="58"/>
      <c r="L153" s="58"/>
      <c r="M153" s="58"/>
      <c r="N153" s="58"/>
    </row>
    <row r="154" spans="1:28" x14ac:dyDescent="0.25">
      <c r="A154" s="47" t="s">
        <v>266</v>
      </c>
      <c r="B154" s="47">
        <v>44</v>
      </c>
      <c r="C154" s="48">
        <f t="shared" si="7"/>
        <v>9.2827004219409286</v>
      </c>
    </row>
    <row r="155" spans="1:28" x14ac:dyDescent="0.25">
      <c r="A155" s="58"/>
      <c r="B155" s="58"/>
      <c r="C155" s="70"/>
    </row>
    <row r="157" spans="1:28" ht="31.5" x14ac:dyDescent="0.25">
      <c r="A157" s="43" t="s">
        <v>418</v>
      </c>
    </row>
    <row r="159" spans="1:28" x14ac:dyDescent="0.25">
      <c r="A159" s="100"/>
      <c r="B159" s="100" t="s">
        <v>392</v>
      </c>
      <c r="C159" s="104" t="s">
        <v>393</v>
      </c>
    </row>
    <row r="160" spans="1:28" x14ac:dyDescent="0.25">
      <c r="A160" s="47" t="s">
        <v>419</v>
      </c>
      <c r="B160" s="47">
        <v>213</v>
      </c>
      <c r="C160" s="48">
        <f>(B160/474)*100</f>
        <v>44.936708860759495</v>
      </c>
    </row>
    <row r="161" spans="1:8" x14ac:dyDescent="0.25">
      <c r="A161" s="49" t="s">
        <v>420</v>
      </c>
      <c r="B161" s="49">
        <v>201</v>
      </c>
      <c r="C161" s="50">
        <f t="shared" ref="C161:C168" si="8">(B161/474)*100</f>
        <v>42.405063291139236</v>
      </c>
    </row>
    <row r="162" spans="1:8" x14ac:dyDescent="0.25">
      <c r="A162" s="47" t="s">
        <v>421</v>
      </c>
      <c r="B162" s="47">
        <v>147</v>
      </c>
      <c r="C162" s="48">
        <f t="shared" si="8"/>
        <v>31.0126582278481</v>
      </c>
    </row>
    <row r="163" spans="1:8" x14ac:dyDescent="0.25">
      <c r="A163" s="49" t="s">
        <v>422</v>
      </c>
      <c r="B163" s="49">
        <v>139</v>
      </c>
      <c r="C163" s="50">
        <f t="shared" si="8"/>
        <v>29.324894514767934</v>
      </c>
    </row>
    <row r="164" spans="1:8" x14ac:dyDescent="0.25">
      <c r="A164" s="47" t="s">
        <v>423</v>
      </c>
      <c r="B164" s="47">
        <v>106</v>
      </c>
      <c r="C164" s="48">
        <f t="shared" si="8"/>
        <v>22.362869198312236</v>
      </c>
    </row>
    <row r="165" spans="1:8" x14ac:dyDescent="0.25">
      <c r="A165" s="49" t="s">
        <v>424</v>
      </c>
      <c r="B165" s="49">
        <v>103</v>
      </c>
      <c r="C165" s="50">
        <f t="shared" si="8"/>
        <v>21.729957805907173</v>
      </c>
    </row>
    <row r="166" spans="1:8" x14ac:dyDescent="0.25">
      <c r="A166" s="47" t="s">
        <v>425</v>
      </c>
      <c r="B166" s="47">
        <v>90</v>
      </c>
      <c r="C166" s="48">
        <f t="shared" si="8"/>
        <v>18.9873417721519</v>
      </c>
    </row>
    <row r="167" spans="1:8" x14ac:dyDescent="0.25">
      <c r="A167" s="49" t="s">
        <v>15</v>
      </c>
      <c r="B167" s="49">
        <v>56</v>
      </c>
      <c r="C167" s="50">
        <f t="shared" si="8"/>
        <v>11.814345991561181</v>
      </c>
    </row>
    <row r="168" spans="1:8" x14ac:dyDescent="0.25">
      <c r="A168" s="47" t="s">
        <v>426</v>
      </c>
      <c r="B168" s="47">
        <v>47</v>
      </c>
      <c r="C168" s="48">
        <f t="shared" si="8"/>
        <v>9.9156118143459917</v>
      </c>
    </row>
    <row r="171" spans="1:8" ht="15.75" x14ac:dyDescent="0.25">
      <c r="A171" s="99" t="s">
        <v>427</v>
      </c>
    </row>
    <row r="173" spans="1:8" x14ac:dyDescent="0.25">
      <c r="A173" s="100"/>
      <c r="B173" s="100" t="s">
        <v>392</v>
      </c>
      <c r="C173" s="104" t="s">
        <v>393</v>
      </c>
      <c r="E173" s="100"/>
      <c r="F173" s="96" t="s">
        <v>432</v>
      </c>
      <c r="G173" s="96" t="s">
        <v>434</v>
      </c>
      <c r="H173" s="96" t="s">
        <v>433</v>
      </c>
    </row>
    <row r="174" spans="1:8" x14ac:dyDescent="0.25">
      <c r="A174" s="47" t="s">
        <v>15</v>
      </c>
      <c r="B174" s="47">
        <v>103</v>
      </c>
      <c r="C174" s="48">
        <f>(B174/474)*100</f>
        <v>21.729957805907173</v>
      </c>
      <c r="E174" s="47" t="s">
        <v>15</v>
      </c>
      <c r="F174" s="47">
        <v>14</v>
      </c>
      <c r="G174" s="47">
        <v>41</v>
      </c>
      <c r="H174" s="47">
        <v>48</v>
      </c>
    </row>
    <row r="175" spans="1:8" x14ac:dyDescent="0.25">
      <c r="A175" s="49" t="s">
        <v>428</v>
      </c>
      <c r="B175" s="49">
        <v>221</v>
      </c>
      <c r="C175" s="50">
        <f t="shared" ref="C175:C178" si="9">(B175/474)*100</f>
        <v>46.624472573839668</v>
      </c>
      <c r="E175" s="49" t="s">
        <v>428</v>
      </c>
      <c r="F175" s="49">
        <v>38</v>
      </c>
      <c r="G175" s="49">
        <v>110</v>
      </c>
      <c r="H175" s="49">
        <v>73</v>
      </c>
    </row>
    <row r="176" spans="1:8" x14ac:dyDescent="0.25">
      <c r="A176" s="47" t="s">
        <v>429</v>
      </c>
      <c r="B176" s="47">
        <v>78</v>
      </c>
      <c r="C176" s="48">
        <f t="shared" si="9"/>
        <v>16.455696202531644</v>
      </c>
      <c r="E176" s="47" t="s">
        <v>429</v>
      </c>
      <c r="F176" s="47">
        <v>6</v>
      </c>
      <c r="G176" s="47">
        <v>40</v>
      </c>
      <c r="H176" s="47">
        <v>32</v>
      </c>
    </row>
    <row r="177" spans="1:8" x14ac:dyDescent="0.25">
      <c r="A177" s="49" t="s">
        <v>430</v>
      </c>
      <c r="B177" s="49">
        <v>63</v>
      </c>
      <c r="C177" s="50">
        <f t="shared" si="9"/>
        <v>13.291139240506327</v>
      </c>
      <c r="E177" s="49" t="s">
        <v>430</v>
      </c>
      <c r="F177" s="49">
        <v>16</v>
      </c>
      <c r="G177" s="49">
        <v>27</v>
      </c>
      <c r="H177" s="49">
        <v>20</v>
      </c>
    </row>
    <row r="178" spans="1:8" x14ac:dyDescent="0.25">
      <c r="A178" s="47" t="s">
        <v>431</v>
      </c>
      <c r="B178" s="47">
        <v>9</v>
      </c>
      <c r="C178" s="48">
        <f t="shared" si="9"/>
        <v>1.89873417721519</v>
      </c>
      <c r="E178" s="47" t="s">
        <v>431</v>
      </c>
      <c r="F178" s="47">
        <v>6</v>
      </c>
      <c r="G178" s="47">
        <v>2</v>
      </c>
      <c r="H178" s="47">
        <v>1</v>
      </c>
    </row>
    <row r="180" spans="1:8" x14ac:dyDescent="0.25">
      <c r="E180" s="78" t="s">
        <v>457</v>
      </c>
    </row>
  </sheetData>
  <sheetProtection algorithmName="SHA-512" hashValue="nk2RBbawCWT83JD8UH2GdH08GoeydPBBCYGoJHaL/27gJUfBEhgXVloHERzh2G3f7qr41LN9hFwcHnHtwO4mmA==" saltValue="sKt/2vuyzkk90umJ0ePjog==" spinCount="100000" sheet="1" objects="1" scenarios="1"/>
  <conditionalFormatting sqref="Q131:Q137">
    <cfRule type="colorScale" priority="11">
      <colorScale>
        <cfvo type="min"/>
        <cfvo type="max"/>
        <color rgb="FFFFFFFF"/>
        <color rgb="FF006400"/>
      </colorScale>
    </cfRule>
  </conditionalFormatting>
  <conditionalFormatting sqref="R131:R137">
    <cfRule type="colorScale" priority="12">
      <colorScale>
        <cfvo type="min"/>
        <cfvo type="max"/>
        <color rgb="FFFFFFFF"/>
        <color rgb="FF006400"/>
      </colorScale>
    </cfRule>
  </conditionalFormatting>
  <conditionalFormatting sqref="S131:S137">
    <cfRule type="colorScale" priority="13">
      <colorScale>
        <cfvo type="min"/>
        <cfvo type="max"/>
        <color rgb="FFFFFFFF"/>
        <color rgb="FF006400"/>
      </colorScale>
    </cfRule>
  </conditionalFormatting>
  <conditionalFormatting sqref="U131:U137">
    <cfRule type="colorScale" priority="15">
      <colorScale>
        <cfvo type="min"/>
        <cfvo type="max"/>
        <color rgb="FFFFFFFF"/>
        <color rgb="FF006400"/>
      </colorScale>
    </cfRule>
  </conditionalFormatting>
  <conditionalFormatting sqref="V131:V137">
    <cfRule type="colorScale" priority="16">
      <colorScale>
        <cfvo type="min"/>
        <cfvo type="max"/>
        <color rgb="FFFFFFFF"/>
        <color rgb="FF006400"/>
      </colorScale>
    </cfRule>
  </conditionalFormatting>
  <conditionalFormatting sqref="W131:W137">
    <cfRule type="colorScale" priority="17">
      <colorScale>
        <cfvo type="min"/>
        <cfvo type="max"/>
        <color rgb="FFFFFFFF"/>
        <color rgb="FF006400"/>
      </colorScale>
    </cfRule>
  </conditionalFormatting>
  <conditionalFormatting sqref="X131:X137">
    <cfRule type="colorScale" priority="18">
      <colorScale>
        <cfvo type="min"/>
        <cfvo type="max"/>
        <color rgb="FFFFFFFF"/>
        <color rgb="FF006400"/>
      </colorScale>
    </cfRule>
  </conditionalFormatting>
  <conditionalFormatting sqref="G143:G149">
    <cfRule type="colorScale" priority="19">
      <colorScale>
        <cfvo type="min"/>
        <cfvo type="max"/>
        <color rgb="FFFFFFFF"/>
        <color rgb="FF006400"/>
      </colorScale>
    </cfRule>
  </conditionalFormatting>
  <conditionalFormatting sqref="H143:H149">
    <cfRule type="colorScale" priority="23">
      <colorScale>
        <cfvo type="min"/>
        <cfvo type="max"/>
        <color rgb="FFFFFFFF"/>
        <color rgb="FF006400"/>
      </colorScale>
    </cfRule>
  </conditionalFormatting>
  <conditionalFormatting sqref="I143:I149">
    <cfRule type="colorScale" priority="27">
      <colorScale>
        <cfvo type="min"/>
        <cfvo type="max"/>
        <color rgb="FFFFFFFF"/>
        <color rgb="FF006400"/>
      </colorScale>
    </cfRule>
  </conditionalFormatting>
  <conditionalFormatting sqref="K143:K149">
    <cfRule type="colorScale" priority="31">
      <colorScale>
        <cfvo type="min"/>
        <cfvo type="max"/>
        <color rgb="FFFFFFFF"/>
        <color rgb="FF006400"/>
      </colorScale>
    </cfRule>
  </conditionalFormatting>
  <conditionalFormatting sqref="J143:J149">
    <cfRule type="colorScale" priority="35">
      <colorScale>
        <cfvo type="min"/>
        <cfvo type="max"/>
        <color rgb="FFFFFFFF"/>
        <color rgb="FF006400"/>
      </colorScale>
    </cfRule>
  </conditionalFormatting>
  <conditionalFormatting sqref="L143:L149">
    <cfRule type="colorScale" priority="39">
      <colorScale>
        <cfvo type="min"/>
        <cfvo type="max"/>
        <color rgb="FFFFFFFF"/>
        <color rgb="FF006400"/>
      </colorScale>
    </cfRule>
  </conditionalFormatting>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D48A-7DAC-4C4F-9573-15F72FBBBD2D}">
  <sheetPr>
    <tabColor rgb="FF74489D"/>
  </sheetPr>
  <dimension ref="A1:AD154"/>
  <sheetViews>
    <sheetView zoomScaleNormal="100" workbookViewId="0">
      <selection activeCell="A2" sqref="A2"/>
    </sheetView>
  </sheetViews>
  <sheetFormatPr defaultRowHeight="15" x14ac:dyDescent="0.25"/>
  <cols>
    <col min="1" max="1" width="112.85546875" style="18" customWidth="1"/>
    <col min="2" max="2" width="14.140625" style="18" bestFit="1" customWidth="1"/>
    <col min="3" max="3" width="30.42578125" style="44" bestFit="1" customWidth="1"/>
    <col min="4" max="4" width="53.85546875" style="18" bestFit="1" customWidth="1"/>
    <col min="5" max="16384" width="9.140625" style="18"/>
  </cols>
  <sheetData>
    <row r="1" spans="1:4" s="22" customFormat="1" ht="18.75" x14ac:dyDescent="0.3">
      <c r="A1" s="105" t="s">
        <v>385</v>
      </c>
      <c r="B1" s="106"/>
      <c r="C1" s="107"/>
    </row>
    <row r="2" spans="1:4" x14ac:dyDescent="0.25">
      <c r="B2" s="39"/>
      <c r="C2" s="40"/>
      <c r="D2" s="39"/>
    </row>
    <row r="3" spans="1:4" x14ac:dyDescent="0.25">
      <c r="B3" s="39"/>
      <c r="C3" s="40"/>
      <c r="D3" s="39"/>
    </row>
    <row r="4" spans="1:4" x14ac:dyDescent="0.25">
      <c r="B4" s="39"/>
      <c r="C4" s="40"/>
      <c r="D4" s="39"/>
    </row>
    <row r="5" spans="1:4" ht="18.75" x14ac:dyDescent="0.3">
      <c r="A5" s="108" t="s">
        <v>249</v>
      </c>
      <c r="B5" s="39"/>
      <c r="C5" s="40"/>
      <c r="D5" s="39"/>
    </row>
    <row r="6" spans="1:4" x14ac:dyDescent="0.25">
      <c r="B6" s="39"/>
      <c r="C6" s="40"/>
      <c r="D6" s="39"/>
    </row>
    <row r="7" spans="1:4" x14ac:dyDescent="0.25">
      <c r="B7" s="39"/>
      <c r="C7" s="40"/>
      <c r="D7" s="39"/>
    </row>
    <row r="8" spans="1:4" ht="31.5" x14ac:dyDescent="0.25">
      <c r="A8" s="109" t="s">
        <v>371</v>
      </c>
    </row>
    <row r="10" spans="1:4" x14ac:dyDescent="0.25">
      <c r="A10" s="110"/>
      <c r="B10" s="110" t="s">
        <v>392</v>
      </c>
      <c r="C10" s="111" t="s">
        <v>393</v>
      </c>
    </row>
    <row r="11" spans="1:4" x14ac:dyDescent="0.25">
      <c r="A11" s="47" t="s">
        <v>231</v>
      </c>
      <c r="B11" s="47">
        <v>308</v>
      </c>
      <c r="C11" s="48">
        <f>(B11/474)*100</f>
        <v>64.978902953586498</v>
      </c>
    </row>
    <row r="12" spans="1:4" x14ac:dyDescent="0.25">
      <c r="A12" s="49" t="s">
        <v>232</v>
      </c>
      <c r="B12" s="49">
        <v>219</v>
      </c>
      <c r="C12" s="50">
        <f t="shared" ref="C12:C24" si="0">(B12/474)*100</f>
        <v>46.202531645569621</v>
      </c>
    </row>
    <row r="13" spans="1:4" x14ac:dyDescent="0.25">
      <c r="A13" s="47" t="s">
        <v>233</v>
      </c>
      <c r="B13" s="47">
        <v>217</v>
      </c>
      <c r="C13" s="48">
        <f t="shared" si="0"/>
        <v>45.780590717299582</v>
      </c>
    </row>
    <row r="14" spans="1:4" x14ac:dyDescent="0.25">
      <c r="A14" s="49" t="s">
        <v>234</v>
      </c>
      <c r="B14" s="49">
        <v>171</v>
      </c>
      <c r="C14" s="50">
        <f t="shared" si="0"/>
        <v>36.075949367088604</v>
      </c>
    </row>
    <row r="15" spans="1:4" x14ac:dyDescent="0.25">
      <c r="A15" s="47" t="s">
        <v>235</v>
      </c>
      <c r="B15" s="47">
        <v>84</v>
      </c>
      <c r="C15" s="48">
        <f t="shared" si="0"/>
        <v>17.721518987341771</v>
      </c>
    </row>
    <row r="16" spans="1:4" x14ac:dyDescent="0.25">
      <c r="A16" s="49" t="s">
        <v>236</v>
      </c>
      <c r="B16" s="49">
        <v>75</v>
      </c>
      <c r="C16" s="50">
        <f t="shared" si="0"/>
        <v>15.822784810126583</v>
      </c>
    </row>
    <row r="17" spans="1:4" x14ac:dyDescent="0.25">
      <c r="A17" s="47" t="s">
        <v>237</v>
      </c>
      <c r="B17" s="47">
        <v>59</v>
      </c>
      <c r="C17" s="48">
        <f t="shared" si="0"/>
        <v>12.447257383966246</v>
      </c>
    </row>
    <row r="18" spans="1:4" x14ac:dyDescent="0.25">
      <c r="A18" s="49" t="s">
        <v>238</v>
      </c>
      <c r="B18" s="49">
        <v>48</v>
      </c>
      <c r="C18" s="50">
        <f t="shared" si="0"/>
        <v>10.126582278481013</v>
      </c>
    </row>
    <row r="19" spans="1:4" x14ac:dyDescent="0.25">
      <c r="A19" s="47" t="s">
        <v>239</v>
      </c>
      <c r="B19" s="47">
        <v>35</v>
      </c>
      <c r="C19" s="48">
        <f t="shared" si="0"/>
        <v>7.3839662447257384</v>
      </c>
    </row>
    <row r="20" spans="1:4" x14ac:dyDescent="0.25">
      <c r="A20" s="49" t="s">
        <v>240</v>
      </c>
      <c r="B20" s="49">
        <v>33</v>
      </c>
      <c r="C20" s="50">
        <f t="shared" si="0"/>
        <v>6.962025316455696</v>
      </c>
    </row>
    <row r="21" spans="1:4" x14ac:dyDescent="0.25">
      <c r="A21" s="47" t="s">
        <v>241</v>
      </c>
      <c r="B21" s="47">
        <v>31</v>
      </c>
      <c r="C21" s="48">
        <f t="shared" si="0"/>
        <v>6.5400843881856545</v>
      </c>
    </row>
    <row r="22" spans="1:4" x14ac:dyDescent="0.25">
      <c r="A22" s="49" t="s">
        <v>289</v>
      </c>
      <c r="B22" s="49">
        <v>29</v>
      </c>
      <c r="C22" s="50">
        <f t="shared" si="0"/>
        <v>6.1181434599156121</v>
      </c>
    </row>
    <row r="23" spans="1:4" x14ac:dyDescent="0.25">
      <c r="A23" s="47" t="s">
        <v>242</v>
      </c>
      <c r="B23" s="47">
        <v>22</v>
      </c>
      <c r="C23" s="48">
        <f t="shared" si="0"/>
        <v>4.6413502109704643</v>
      </c>
    </row>
    <row r="24" spans="1:4" x14ac:dyDescent="0.25">
      <c r="A24" s="49" t="s">
        <v>260</v>
      </c>
      <c r="B24" s="49">
        <v>11</v>
      </c>
      <c r="C24" s="50">
        <f t="shared" si="0"/>
        <v>2.3206751054852321</v>
      </c>
    </row>
    <row r="25" spans="1:4" x14ac:dyDescent="0.25">
      <c r="C25" s="18"/>
    </row>
    <row r="26" spans="1:4" x14ac:dyDescent="0.25">
      <c r="B26" s="39"/>
      <c r="C26" s="40"/>
      <c r="D26" s="39"/>
    </row>
    <row r="27" spans="1:4" ht="31.5" x14ac:dyDescent="0.25">
      <c r="A27" s="43" t="s">
        <v>368</v>
      </c>
    </row>
    <row r="29" spans="1:4" x14ac:dyDescent="0.25">
      <c r="A29" s="110"/>
      <c r="B29" s="110" t="s">
        <v>392</v>
      </c>
      <c r="C29" s="111" t="s">
        <v>393</v>
      </c>
    </row>
    <row r="30" spans="1:4" x14ac:dyDescent="0.25">
      <c r="A30" s="47" t="s">
        <v>223</v>
      </c>
      <c r="B30" s="47">
        <v>296</v>
      </c>
      <c r="C30" s="48">
        <f>(B30/474)*100</f>
        <v>62.447257383966246</v>
      </c>
    </row>
    <row r="31" spans="1:4" x14ac:dyDescent="0.25">
      <c r="A31" s="49" t="s">
        <v>224</v>
      </c>
      <c r="B31" s="49">
        <v>166</v>
      </c>
      <c r="C31" s="50">
        <f t="shared" ref="C31:C38" si="1">(B31/474)*100</f>
        <v>35.021097046413502</v>
      </c>
    </row>
    <row r="32" spans="1:4" x14ac:dyDescent="0.25">
      <c r="A32" s="47" t="s">
        <v>229</v>
      </c>
      <c r="B32" s="47">
        <v>138</v>
      </c>
      <c r="C32" s="48">
        <f t="shared" si="1"/>
        <v>29.11392405063291</v>
      </c>
    </row>
    <row r="33" spans="1:30" x14ac:dyDescent="0.25">
      <c r="A33" s="49" t="s">
        <v>225</v>
      </c>
      <c r="B33" s="49">
        <v>128</v>
      </c>
      <c r="C33" s="50">
        <f t="shared" si="1"/>
        <v>27.004219409282697</v>
      </c>
    </row>
    <row r="34" spans="1:30" x14ac:dyDescent="0.25">
      <c r="A34" s="47" t="s">
        <v>293</v>
      </c>
      <c r="B34" s="47">
        <v>118</v>
      </c>
      <c r="C34" s="48">
        <f t="shared" si="1"/>
        <v>24.894514767932492</v>
      </c>
    </row>
    <row r="35" spans="1:30" x14ac:dyDescent="0.25">
      <c r="A35" s="49" t="s">
        <v>226</v>
      </c>
      <c r="B35" s="49">
        <v>115</v>
      </c>
      <c r="C35" s="50">
        <f t="shared" si="1"/>
        <v>24.261603375527425</v>
      </c>
    </row>
    <row r="36" spans="1:30" x14ac:dyDescent="0.25">
      <c r="A36" s="47" t="s">
        <v>227</v>
      </c>
      <c r="B36" s="47">
        <v>106</v>
      </c>
      <c r="C36" s="48">
        <f t="shared" si="1"/>
        <v>22.362869198312236</v>
      </c>
    </row>
    <row r="37" spans="1:30" x14ac:dyDescent="0.25">
      <c r="A37" s="49" t="s">
        <v>228</v>
      </c>
      <c r="B37" s="49">
        <v>69</v>
      </c>
      <c r="C37" s="50">
        <f t="shared" si="1"/>
        <v>14.556962025316455</v>
      </c>
    </row>
    <row r="38" spans="1:30" x14ac:dyDescent="0.25">
      <c r="A38" s="47" t="s">
        <v>260</v>
      </c>
      <c r="B38" s="47">
        <v>21</v>
      </c>
      <c r="C38" s="48">
        <f t="shared" si="1"/>
        <v>4.4303797468354427</v>
      </c>
    </row>
    <row r="39" spans="1:30" x14ac:dyDescent="0.25">
      <c r="A39" s="58"/>
      <c r="B39" s="58"/>
      <c r="C39" s="70"/>
    </row>
    <row r="40" spans="1:30" x14ac:dyDescent="0.25">
      <c r="A40" s="58"/>
      <c r="B40" s="58"/>
      <c r="C40" s="70"/>
    </row>
    <row r="41" spans="1:30" ht="47.25" x14ac:dyDescent="0.25">
      <c r="A41" s="43" t="s">
        <v>369</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x14ac:dyDescent="0.25">
      <c r="D42" s="39"/>
    </row>
    <row r="43" spans="1:30" x14ac:dyDescent="0.25">
      <c r="A43" s="110" t="s">
        <v>230</v>
      </c>
      <c r="B43" s="110" t="s">
        <v>392</v>
      </c>
      <c r="C43" s="111" t="s">
        <v>393</v>
      </c>
      <c r="D43" s="112"/>
    </row>
    <row r="44" spans="1:30" x14ac:dyDescent="0.25">
      <c r="A44" s="113">
        <v>0</v>
      </c>
      <c r="B44" s="47">
        <v>2</v>
      </c>
      <c r="C44" s="48">
        <f>(B44/474)*100</f>
        <v>0.42194092827004215</v>
      </c>
      <c r="D44" s="40"/>
    </row>
    <row r="45" spans="1:30" x14ac:dyDescent="0.25">
      <c r="A45" s="114">
        <v>5</v>
      </c>
      <c r="B45" s="49">
        <v>37</v>
      </c>
      <c r="C45" s="50">
        <f t="shared" ref="C45:C63" si="2">(B45/474)*100</f>
        <v>7.8059071729957807</v>
      </c>
      <c r="D45" s="40"/>
    </row>
    <row r="46" spans="1:30" x14ac:dyDescent="0.25">
      <c r="A46" s="113">
        <v>10</v>
      </c>
      <c r="B46" s="47">
        <v>57</v>
      </c>
      <c r="C46" s="48">
        <f t="shared" si="2"/>
        <v>12.025316455696203</v>
      </c>
      <c r="D46" s="40"/>
    </row>
    <row r="47" spans="1:30" x14ac:dyDescent="0.25">
      <c r="A47" s="114">
        <v>15</v>
      </c>
      <c r="B47" s="49">
        <v>34</v>
      </c>
      <c r="C47" s="50">
        <f t="shared" si="2"/>
        <v>7.1729957805907167</v>
      </c>
      <c r="D47" s="40"/>
    </row>
    <row r="48" spans="1:30" x14ac:dyDescent="0.25">
      <c r="A48" s="113">
        <v>20</v>
      </c>
      <c r="B48" s="47">
        <v>56</v>
      </c>
      <c r="C48" s="48">
        <f t="shared" si="2"/>
        <v>11.814345991561181</v>
      </c>
      <c r="D48" s="40"/>
    </row>
    <row r="49" spans="1:4" x14ac:dyDescent="0.25">
      <c r="A49" s="114">
        <v>25</v>
      </c>
      <c r="B49" s="49">
        <v>54</v>
      </c>
      <c r="C49" s="50">
        <f t="shared" si="2"/>
        <v>11.39240506329114</v>
      </c>
      <c r="D49" s="40"/>
    </row>
    <row r="50" spans="1:4" x14ac:dyDescent="0.25">
      <c r="A50" s="113">
        <v>30</v>
      </c>
      <c r="B50" s="47">
        <v>52</v>
      </c>
      <c r="C50" s="48">
        <f t="shared" si="2"/>
        <v>10.970464135021098</v>
      </c>
      <c r="D50" s="40"/>
    </row>
    <row r="51" spans="1:4" x14ac:dyDescent="0.25">
      <c r="A51" s="114">
        <v>35</v>
      </c>
      <c r="B51" s="49">
        <v>19</v>
      </c>
      <c r="C51" s="50">
        <f t="shared" si="2"/>
        <v>4.0084388185654012</v>
      </c>
      <c r="D51" s="40"/>
    </row>
    <row r="52" spans="1:4" x14ac:dyDescent="0.25">
      <c r="A52" s="113">
        <v>40</v>
      </c>
      <c r="B52" s="47">
        <v>27</v>
      </c>
      <c r="C52" s="48">
        <f t="shared" si="2"/>
        <v>5.6962025316455698</v>
      </c>
      <c r="D52" s="40"/>
    </row>
    <row r="53" spans="1:4" x14ac:dyDescent="0.25">
      <c r="A53" s="114">
        <v>45</v>
      </c>
      <c r="B53" s="49">
        <v>11</v>
      </c>
      <c r="C53" s="50">
        <f t="shared" si="2"/>
        <v>2.3206751054852321</v>
      </c>
      <c r="D53" s="40"/>
    </row>
    <row r="54" spans="1:4" x14ac:dyDescent="0.25">
      <c r="A54" s="113">
        <v>50</v>
      </c>
      <c r="B54" s="47">
        <v>25</v>
      </c>
      <c r="C54" s="48">
        <f t="shared" si="2"/>
        <v>5.2742616033755274</v>
      </c>
      <c r="D54" s="40"/>
    </row>
    <row r="55" spans="1:4" x14ac:dyDescent="0.25">
      <c r="A55" s="114">
        <v>55</v>
      </c>
      <c r="B55" s="49">
        <v>7</v>
      </c>
      <c r="C55" s="50">
        <f t="shared" si="2"/>
        <v>1.4767932489451476</v>
      </c>
      <c r="D55" s="40"/>
    </row>
    <row r="56" spans="1:4" x14ac:dyDescent="0.25">
      <c r="A56" s="113">
        <v>60</v>
      </c>
      <c r="B56" s="47">
        <v>21</v>
      </c>
      <c r="C56" s="48">
        <f t="shared" si="2"/>
        <v>4.4303797468354427</v>
      </c>
      <c r="D56" s="40"/>
    </row>
    <row r="57" spans="1:4" x14ac:dyDescent="0.25">
      <c r="A57" s="114">
        <v>65</v>
      </c>
      <c r="B57" s="49">
        <v>3</v>
      </c>
      <c r="C57" s="50">
        <f t="shared" si="2"/>
        <v>0.63291139240506333</v>
      </c>
      <c r="D57" s="40"/>
    </row>
    <row r="58" spans="1:4" x14ac:dyDescent="0.25">
      <c r="A58" s="113">
        <v>70</v>
      </c>
      <c r="B58" s="47">
        <v>13</v>
      </c>
      <c r="C58" s="48">
        <f t="shared" si="2"/>
        <v>2.7426160337552745</v>
      </c>
      <c r="D58" s="40"/>
    </row>
    <row r="59" spans="1:4" x14ac:dyDescent="0.25">
      <c r="A59" s="114">
        <v>75</v>
      </c>
      <c r="B59" s="49">
        <v>6</v>
      </c>
      <c r="C59" s="50">
        <f t="shared" si="2"/>
        <v>1.2658227848101267</v>
      </c>
      <c r="D59" s="40"/>
    </row>
    <row r="60" spans="1:4" x14ac:dyDescent="0.25">
      <c r="A60" s="113">
        <v>80</v>
      </c>
      <c r="B60" s="47">
        <v>8</v>
      </c>
      <c r="C60" s="48">
        <f t="shared" si="2"/>
        <v>1.6877637130801686</v>
      </c>
      <c r="D60" s="40"/>
    </row>
    <row r="61" spans="1:4" x14ac:dyDescent="0.25">
      <c r="A61" s="114">
        <v>85</v>
      </c>
      <c r="B61" s="49">
        <v>5</v>
      </c>
      <c r="C61" s="50">
        <f t="shared" si="2"/>
        <v>1.0548523206751055</v>
      </c>
      <c r="D61" s="40"/>
    </row>
    <row r="62" spans="1:4" x14ac:dyDescent="0.25">
      <c r="A62" s="113">
        <v>90</v>
      </c>
      <c r="B62" s="47">
        <v>1</v>
      </c>
      <c r="C62" s="48">
        <f t="shared" si="2"/>
        <v>0.21097046413502107</v>
      </c>
      <c r="D62" s="40"/>
    </row>
    <row r="63" spans="1:4" x14ac:dyDescent="0.25">
      <c r="A63" s="115" t="s">
        <v>141</v>
      </c>
      <c r="B63" s="76">
        <v>36</v>
      </c>
      <c r="C63" s="51">
        <f t="shared" si="2"/>
        <v>7.59493670886076</v>
      </c>
    </row>
    <row r="64" spans="1:4" x14ac:dyDescent="0.25">
      <c r="A64" s="59"/>
      <c r="B64" s="58"/>
      <c r="C64" s="70"/>
    </row>
    <row r="65" spans="1:3" x14ac:dyDescent="0.25">
      <c r="A65" s="88" t="s">
        <v>271</v>
      </c>
      <c r="B65" s="58"/>
      <c r="C65" s="70"/>
    </row>
    <row r="66" spans="1:3" x14ac:dyDescent="0.25">
      <c r="A66" s="88"/>
      <c r="B66" s="58"/>
      <c r="C66" s="70"/>
    </row>
    <row r="67" spans="1:3" x14ac:dyDescent="0.25">
      <c r="A67" s="88"/>
      <c r="B67" s="58"/>
      <c r="C67" s="70"/>
    </row>
    <row r="68" spans="1:3" ht="31.5" x14ac:dyDescent="0.25">
      <c r="A68" s="116" t="s">
        <v>435</v>
      </c>
      <c r="B68" s="58"/>
      <c r="C68" s="70"/>
    </row>
    <row r="69" spans="1:3" x14ac:dyDescent="0.25">
      <c r="A69" s="88"/>
      <c r="B69" s="58"/>
      <c r="C69" s="70"/>
    </row>
    <row r="70" spans="1:3" x14ac:dyDescent="0.25">
      <c r="A70" s="117"/>
      <c r="B70" s="110" t="s">
        <v>392</v>
      </c>
      <c r="C70" s="111" t="s">
        <v>393</v>
      </c>
    </row>
    <row r="71" spans="1:3" x14ac:dyDescent="0.25">
      <c r="A71" s="118" t="s">
        <v>436</v>
      </c>
      <c r="B71" s="119">
        <v>236</v>
      </c>
      <c r="C71" s="48">
        <f>(B71/474)*100</f>
        <v>49.789029535864984</v>
      </c>
    </row>
    <row r="72" spans="1:3" x14ac:dyDescent="0.25">
      <c r="A72" s="120" t="s">
        <v>437</v>
      </c>
      <c r="B72" s="121">
        <v>174</v>
      </c>
      <c r="C72" s="50">
        <f t="shared" ref="C72:C81" si="3">(B72/474)*100</f>
        <v>36.708860759493675</v>
      </c>
    </row>
    <row r="73" spans="1:3" x14ac:dyDescent="0.25">
      <c r="A73" s="118" t="s">
        <v>438</v>
      </c>
      <c r="B73" s="119">
        <v>121</v>
      </c>
      <c r="C73" s="48">
        <f t="shared" si="3"/>
        <v>25.527426160337551</v>
      </c>
    </row>
    <row r="74" spans="1:3" x14ac:dyDescent="0.25">
      <c r="A74" s="120" t="s">
        <v>439</v>
      </c>
      <c r="B74" s="121">
        <v>99</v>
      </c>
      <c r="C74" s="50">
        <f t="shared" si="3"/>
        <v>20.88607594936709</v>
      </c>
    </row>
    <row r="75" spans="1:3" x14ac:dyDescent="0.25">
      <c r="A75" s="118" t="s">
        <v>440</v>
      </c>
      <c r="B75" s="119">
        <v>97</v>
      </c>
      <c r="C75" s="48">
        <f t="shared" si="3"/>
        <v>20.464135021097047</v>
      </c>
    </row>
    <row r="76" spans="1:3" x14ac:dyDescent="0.25">
      <c r="A76" s="120" t="s">
        <v>441</v>
      </c>
      <c r="B76" s="121">
        <v>95</v>
      </c>
      <c r="C76" s="50">
        <f t="shared" si="3"/>
        <v>20.042194092827003</v>
      </c>
    </row>
    <row r="77" spans="1:3" x14ac:dyDescent="0.25">
      <c r="A77" s="118" t="s">
        <v>442</v>
      </c>
      <c r="B77" s="119">
        <v>86</v>
      </c>
      <c r="C77" s="48">
        <f t="shared" si="3"/>
        <v>18.143459915611814</v>
      </c>
    </row>
    <row r="78" spans="1:3" x14ac:dyDescent="0.25">
      <c r="A78" s="120" t="s">
        <v>443</v>
      </c>
      <c r="B78" s="121">
        <v>82</v>
      </c>
      <c r="C78" s="50">
        <f t="shared" si="3"/>
        <v>17.299578059071731</v>
      </c>
    </row>
    <row r="79" spans="1:3" x14ac:dyDescent="0.25">
      <c r="A79" s="118" t="s">
        <v>444</v>
      </c>
      <c r="B79" s="119">
        <v>70</v>
      </c>
      <c r="C79" s="48">
        <f t="shared" si="3"/>
        <v>14.767932489451477</v>
      </c>
    </row>
    <row r="80" spans="1:3" x14ac:dyDescent="0.25">
      <c r="A80" s="120" t="s">
        <v>445</v>
      </c>
      <c r="B80" s="121">
        <v>61</v>
      </c>
      <c r="C80" s="50">
        <f t="shared" si="3"/>
        <v>12.869198312236287</v>
      </c>
    </row>
    <row r="81" spans="1:3" x14ac:dyDescent="0.25">
      <c r="A81" s="118" t="s">
        <v>15</v>
      </c>
      <c r="B81" s="119">
        <v>56</v>
      </c>
      <c r="C81" s="48">
        <f t="shared" si="3"/>
        <v>11.814345991561181</v>
      </c>
    </row>
    <row r="82" spans="1:3" x14ac:dyDescent="0.25">
      <c r="A82" s="88"/>
      <c r="B82" s="58"/>
      <c r="C82" s="70"/>
    </row>
    <row r="83" spans="1:3" x14ac:dyDescent="0.25">
      <c r="A83" s="88"/>
      <c r="B83" s="58"/>
      <c r="C83" s="70"/>
    </row>
    <row r="84" spans="1:3" ht="15.75" x14ac:dyDescent="0.25">
      <c r="A84" s="61" t="s">
        <v>367</v>
      </c>
    </row>
    <row r="86" spans="1:3" x14ac:dyDescent="0.25">
      <c r="A86" s="110"/>
      <c r="B86" s="110" t="s">
        <v>392</v>
      </c>
      <c r="C86" s="111" t="s">
        <v>393</v>
      </c>
    </row>
    <row r="87" spans="1:3" x14ac:dyDescent="0.25">
      <c r="A87" s="47" t="s">
        <v>291</v>
      </c>
      <c r="B87" s="47">
        <v>224</v>
      </c>
      <c r="C87" s="48">
        <f>(B87/474)*100</f>
        <v>47.257383966244724</v>
      </c>
    </row>
    <row r="88" spans="1:3" x14ac:dyDescent="0.25">
      <c r="A88" s="49" t="s">
        <v>292</v>
      </c>
      <c r="B88" s="49">
        <v>108</v>
      </c>
      <c r="C88" s="50">
        <f t="shared" ref="C88:C91" si="4">(B88/474)*100</f>
        <v>22.784810126582279</v>
      </c>
    </row>
    <row r="89" spans="1:3" x14ac:dyDescent="0.25">
      <c r="A89" s="47" t="s">
        <v>215</v>
      </c>
      <c r="B89" s="47">
        <v>80</v>
      </c>
      <c r="C89" s="48">
        <f t="shared" si="4"/>
        <v>16.877637130801688</v>
      </c>
    </row>
    <row r="90" spans="1:3" x14ac:dyDescent="0.25">
      <c r="A90" s="49" t="s">
        <v>260</v>
      </c>
      <c r="B90" s="49">
        <v>48</v>
      </c>
      <c r="C90" s="50">
        <f t="shared" si="4"/>
        <v>10.126582278481013</v>
      </c>
    </row>
    <row r="91" spans="1:3" x14ac:dyDescent="0.25">
      <c r="A91" s="47" t="s">
        <v>216</v>
      </c>
      <c r="B91" s="47">
        <v>14</v>
      </c>
      <c r="C91" s="48">
        <f t="shared" si="4"/>
        <v>2.9535864978902953</v>
      </c>
    </row>
    <row r="92" spans="1:3" x14ac:dyDescent="0.25">
      <c r="A92" s="58"/>
      <c r="B92" s="58"/>
      <c r="C92" s="70"/>
    </row>
    <row r="93" spans="1:3" x14ac:dyDescent="0.25">
      <c r="A93" s="58"/>
      <c r="B93" s="58"/>
      <c r="C93" s="70"/>
    </row>
    <row r="94" spans="1:3" ht="31.5" x14ac:dyDescent="0.25">
      <c r="A94" s="122" t="s">
        <v>446</v>
      </c>
      <c r="B94" s="58"/>
      <c r="C94" s="70"/>
    </row>
    <row r="95" spans="1:3" x14ac:dyDescent="0.25">
      <c r="A95" s="58"/>
      <c r="B95" s="58"/>
      <c r="C95" s="70"/>
    </row>
    <row r="96" spans="1:3" x14ac:dyDescent="0.25">
      <c r="A96" s="123"/>
      <c r="B96" s="123" t="s">
        <v>392</v>
      </c>
      <c r="C96" s="124" t="s">
        <v>393</v>
      </c>
    </row>
    <row r="97" spans="1:4" x14ac:dyDescent="0.25">
      <c r="A97" s="47" t="s">
        <v>447</v>
      </c>
      <c r="B97" s="47">
        <v>297</v>
      </c>
      <c r="C97" s="48">
        <f>(B97/474)*100</f>
        <v>62.658227848101269</v>
      </c>
    </row>
    <row r="98" spans="1:4" x14ac:dyDescent="0.25">
      <c r="A98" s="49" t="s">
        <v>448</v>
      </c>
      <c r="B98" s="49">
        <v>193</v>
      </c>
      <c r="C98" s="50">
        <f t="shared" ref="C98:C102" si="5">(B98/474)*100</f>
        <v>40.717299578059077</v>
      </c>
    </row>
    <row r="99" spans="1:4" x14ac:dyDescent="0.25">
      <c r="A99" s="47" t="s">
        <v>449</v>
      </c>
      <c r="B99" s="47">
        <v>173</v>
      </c>
      <c r="C99" s="48">
        <f t="shared" si="5"/>
        <v>36.497890295358651</v>
      </c>
    </row>
    <row r="100" spans="1:4" x14ac:dyDescent="0.25">
      <c r="A100" s="49" t="s">
        <v>450</v>
      </c>
      <c r="B100" s="49">
        <v>159</v>
      </c>
      <c r="C100" s="50">
        <f t="shared" si="5"/>
        <v>33.544303797468359</v>
      </c>
    </row>
    <row r="101" spans="1:4" x14ac:dyDescent="0.25">
      <c r="A101" s="47" t="s">
        <v>451</v>
      </c>
      <c r="B101" s="47">
        <v>92</v>
      </c>
      <c r="C101" s="48">
        <f t="shared" si="5"/>
        <v>19.40928270042194</v>
      </c>
    </row>
    <row r="102" spans="1:4" x14ac:dyDescent="0.25">
      <c r="A102" s="49" t="s">
        <v>15</v>
      </c>
      <c r="B102" s="49">
        <v>47</v>
      </c>
      <c r="C102" s="50">
        <f t="shared" si="5"/>
        <v>9.9156118143459917</v>
      </c>
    </row>
    <row r="103" spans="1:4" x14ac:dyDescent="0.25">
      <c r="A103" s="58"/>
      <c r="B103" s="58"/>
      <c r="C103" s="70"/>
    </row>
    <row r="104" spans="1:4" x14ac:dyDescent="0.25">
      <c r="D104" s="39"/>
    </row>
    <row r="105" spans="1:4" ht="31.5" x14ac:dyDescent="0.25">
      <c r="A105" s="43" t="s">
        <v>370</v>
      </c>
      <c r="D105" s="39"/>
    </row>
    <row r="106" spans="1:4" x14ac:dyDescent="0.25">
      <c r="D106" s="39"/>
    </row>
    <row r="107" spans="1:4" x14ac:dyDescent="0.25">
      <c r="A107" s="110" t="s">
        <v>230</v>
      </c>
      <c r="B107" s="110" t="s">
        <v>392</v>
      </c>
      <c r="C107" s="111" t="s">
        <v>393</v>
      </c>
      <c r="D107" s="112"/>
    </row>
    <row r="108" spans="1:4" x14ac:dyDescent="0.25">
      <c r="A108" s="113">
        <v>0</v>
      </c>
      <c r="B108" s="47">
        <v>1</v>
      </c>
      <c r="C108" s="48">
        <f>(B108/474)*100</f>
        <v>0.21097046413502107</v>
      </c>
      <c r="D108" s="40"/>
    </row>
    <row r="109" spans="1:4" x14ac:dyDescent="0.25">
      <c r="A109" s="114">
        <v>5</v>
      </c>
      <c r="B109" s="49">
        <v>57</v>
      </c>
      <c r="C109" s="50">
        <f t="shared" ref="C109:C128" si="6">(B109/474)*100</f>
        <v>12.025316455696203</v>
      </c>
      <c r="D109" s="40"/>
    </row>
    <row r="110" spans="1:4" x14ac:dyDescent="0.25">
      <c r="A110" s="113">
        <v>10</v>
      </c>
      <c r="B110" s="47">
        <v>75</v>
      </c>
      <c r="C110" s="48">
        <f t="shared" si="6"/>
        <v>15.822784810126583</v>
      </c>
      <c r="D110" s="40"/>
    </row>
    <row r="111" spans="1:4" x14ac:dyDescent="0.25">
      <c r="A111" s="114">
        <v>15</v>
      </c>
      <c r="B111" s="49">
        <v>42</v>
      </c>
      <c r="C111" s="50">
        <f t="shared" si="6"/>
        <v>8.8607594936708853</v>
      </c>
      <c r="D111" s="40"/>
    </row>
    <row r="112" spans="1:4" x14ac:dyDescent="0.25">
      <c r="A112" s="113">
        <v>20</v>
      </c>
      <c r="B112" s="47">
        <v>59</v>
      </c>
      <c r="C112" s="48">
        <f t="shared" si="6"/>
        <v>12.447257383966246</v>
      </c>
      <c r="D112" s="40"/>
    </row>
    <row r="113" spans="1:4" x14ac:dyDescent="0.25">
      <c r="A113" s="114">
        <v>25</v>
      </c>
      <c r="B113" s="49">
        <v>45</v>
      </c>
      <c r="C113" s="50">
        <f t="shared" si="6"/>
        <v>9.4936708860759502</v>
      </c>
      <c r="D113" s="40"/>
    </row>
    <row r="114" spans="1:4" x14ac:dyDescent="0.25">
      <c r="A114" s="113">
        <v>30</v>
      </c>
      <c r="B114" s="47">
        <v>32</v>
      </c>
      <c r="C114" s="48">
        <f t="shared" si="6"/>
        <v>6.7510548523206744</v>
      </c>
      <c r="D114" s="40"/>
    </row>
    <row r="115" spans="1:4" x14ac:dyDescent="0.25">
      <c r="A115" s="114">
        <v>35</v>
      </c>
      <c r="B115" s="49">
        <v>11</v>
      </c>
      <c r="C115" s="50">
        <f t="shared" si="6"/>
        <v>2.3206751054852321</v>
      </c>
      <c r="D115" s="40"/>
    </row>
    <row r="116" spans="1:4" x14ac:dyDescent="0.25">
      <c r="A116" s="113">
        <v>40</v>
      </c>
      <c r="B116" s="47">
        <v>20</v>
      </c>
      <c r="C116" s="48">
        <f t="shared" si="6"/>
        <v>4.2194092827004219</v>
      </c>
      <c r="D116" s="40"/>
    </row>
    <row r="117" spans="1:4" x14ac:dyDescent="0.25">
      <c r="A117" s="114">
        <v>45</v>
      </c>
      <c r="B117" s="49">
        <v>9</v>
      </c>
      <c r="C117" s="50">
        <f t="shared" si="6"/>
        <v>1.89873417721519</v>
      </c>
      <c r="D117" s="40"/>
    </row>
    <row r="118" spans="1:4" x14ac:dyDescent="0.25">
      <c r="A118" s="113">
        <v>50</v>
      </c>
      <c r="B118" s="47">
        <v>18</v>
      </c>
      <c r="C118" s="48">
        <f t="shared" si="6"/>
        <v>3.79746835443038</v>
      </c>
      <c r="D118" s="40"/>
    </row>
    <row r="119" spans="1:4" x14ac:dyDescent="0.25">
      <c r="A119" s="114">
        <v>55</v>
      </c>
      <c r="B119" s="49">
        <v>5</v>
      </c>
      <c r="C119" s="50">
        <f t="shared" si="6"/>
        <v>1.0548523206751055</v>
      </c>
      <c r="D119" s="40"/>
    </row>
    <row r="120" spans="1:4" x14ac:dyDescent="0.25">
      <c r="A120" s="113">
        <v>60</v>
      </c>
      <c r="B120" s="47">
        <v>5</v>
      </c>
      <c r="C120" s="48">
        <f t="shared" si="6"/>
        <v>1.0548523206751055</v>
      </c>
      <c r="D120" s="40"/>
    </row>
    <row r="121" spans="1:4" x14ac:dyDescent="0.25">
      <c r="A121" s="114">
        <v>65</v>
      </c>
      <c r="B121" s="49">
        <v>4</v>
      </c>
      <c r="C121" s="50">
        <f t="shared" si="6"/>
        <v>0.8438818565400843</v>
      </c>
      <c r="D121" s="40"/>
    </row>
    <row r="122" spans="1:4" x14ac:dyDescent="0.25">
      <c r="A122" s="113">
        <v>70</v>
      </c>
      <c r="B122" s="47">
        <v>4</v>
      </c>
      <c r="C122" s="48">
        <f t="shared" si="6"/>
        <v>0.8438818565400843</v>
      </c>
      <c r="D122" s="40"/>
    </row>
    <row r="123" spans="1:4" x14ac:dyDescent="0.25">
      <c r="A123" s="114">
        <v>75</v>
      </c>
      <c r="B123" s="49">
        <v>2</v>
      </c>
      <c r="C123" s="50">
        <f t="shared" si="6"/>
        <v>0.42194092827004215</v>
      </c>
      <c r="D123" s="40"/>
    </row>
    <row r="124" spans="1:4" x14ac:dyDescent="0.25">
      <c r="A124" s="113">
        <v>80</v>
      </c>
      <c r="B124" s="47">
        <v>3</v>
      </c>
      <c r="C124" s="48">
        <f t="shared" si="6"/>
        <v>0.63291139240506333</v>
      </c>
      <c r="D124" s="40"/>
    </row>
    <row r="125" spans="1:4" x14ac:dyDescent="0.25">
      <c r="A125" s="114">
        <v>85</v>
      </c>
      <c r="B125" s="49">
        <v>1</v>
      </c>
      <c r="C125" s="50">
        <f t="shared" si="6"/>
        <v>0.21097046413502107</v>
      </c>
      <c r="D125" s="40"/>
    </row>
    <row r="126" spans="1:4" x14ac:dyDescent="0.25">
      <c r="A126" s="113">
        <v>90</v>
      </c>
      <c r="B126" s="47">
        <v>3</v>
      </c>
      <c r="C126" s="48">
        <f t="shared" si="6"/>
        <v>0.63291139240506333</v>
      </c>
      <c r="D126" s="40"/>
    </row>
    <row r="127" spans="1:4" x14ac:dyDescent="0.25">
      <c r="A127" s="114">
        <v>100</v>
      </c>
      <c r="B127" s="49">
        <v>1</v>
      </c>
      <c r="C127" s="50">
        <f t="shared" si="6"/>
        <v>0.21097046413502107</v>
      </c>
      <c r="D127" s="40"/>
    </row>
    <row r="128" spans="1:4" x14ac:dyDescent="0.25">
      <c r="A128" s="115" t="s">
        <v>141</v>
      </c>
      <c r="B128" s="76">
        <v>77</v>
      </c>
      <c r="C128" s="51">
        <f t="shared" si="6"/>
        <v>16.244725738396625</v>
      </c>
      <c r="D128" s="40"/>
    </row>
    <row r="129" spans="1:30" x14ac:dyDescent="0.25">
      <c r="A129" s="59"/>
      <c r="B129" s="58"/>
      <c r="C129" s="70"/>
      <c r="D129" s="39"/>
    </row>
    <row r="130" spans="1:30" x14ac:dyDescent="0.25">
      <c r="A130" s="88" t="s">
        <v>271</v>
      </c>
      <c r="B130" s="58"/>
      <c r="C130" s="70"/>
      <c r="D130" s="39"/>
    </row>
    <row r="134" spans="1:30" ht="18.75" x14ac:dyDescent="0.3">
      <c r="A134" s="108" t="s">
        <v>400</v>
      </c>
    </row>
    <row r="136" spans="1:30" ht="15.75" x14ac:dyDescent="0.25">
      <c r="A136" s="155" t="s">
        <v>372</v>
      </c>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row>
    <row r="138" spans="1:30" x14ac:dyDescent="0.25">
      <c r="A138" s="110"/>
      <c r="B138" s="110" t="s">
        <v>392</v>
      </c>
      <c r="C138" s="111" t="s">
        <v>393</v>
      </c>
    </row>
    <row r="139" spans="1:30" x14ac:dyDescent="0.25">
      <c r="A139" s="47" t="s">
        <v>243</v>
      </c>
      <c r="B139" s="47">
        <v>89</v>
      </c>
      <c r="C139" s="48">
        <f>(B139/474)*100</f>
        <v>18.776371308016877</v>
      </c>
    </row>
    <row r="140" spans="1:30" x14ac:dyDescent="0.25">
      <c r="A140" s="49" t="s">
        <v>244</v>
      </c>
      <c r="B140" s="49">
        <v>184</v>
      </c>
      <c r="C140" s="50">
        <f t="shared" ref="C140:C142" si="7">(B140/474)*100</f>
        <v>38.81856540084388</v>
      </c>
    </row>
    <row r="141" spans="1:30" x14ac:dyDescent="0.25">
      <c r="A141" s="47" t="s">
        <v>245</v>
      </c>
      <c r="B141" s="47">
        <v>154</v>
      </c>
      <c r="C141" s="48">
        <f t="shared" si="7"/>
        <v>32.489451476793249</v>
      </c>
    </row>
    <row r="142" spans="1:30" x14ac:dyDescent="0.25">
      <c r="A142" s="49" t="s">
        <v>260</v>
      </c>
      <c r="B142" s="49">
        <v>47</v>
      </c>
      <c r="C142" s="50">
        <f t="shared" si="7"/>
        <v>9.9156118143459917</v>
      </c>
    </row>
    <row r="143" spans="1:30" x14ac:dyDescent="0.25">
      <c r="C143" s="18"/>
    </row>
    <row r="144" spans="1:30" x14ac:dyDescent="0.25">
      <c r="B144" s="44"/>
    </row>
    <row r="145" spans="1:3" ht="15.75" x14ac:dyDescent="0.25">
      <c r="A145" s="61" t="s">
        <v>373</v>
      </c>
      <c r="B145" s="125"/>
      <c r="C145" s="126"/>
    </row>
    <row r="146" spans="1:3" x14ac:dyDescent="0.25">
      <c r="A146" s="125"/>
      <c r="B146" s="125"/>
      <c r="C146" s="126"/>
    </row>
    <row r="147" spans="1:3" x14ac:dyDescent="0.25">
      <c r="A147" s="110"/>
      <c r="B147" s="110" t="s">
        <v>392</v>
      </c>
      <c r="C147" s="111" t="s">
        <v>393</v>
      </c>
    </row>
    <row r="148" spans="1:3" x14ac:dyDescent="0.25">
      <c r="A148" s="47" t="s">
        <v>246</v>
      </c>
      <c r="B148" s="47">
        <v>190</v>
      </c>
      <c r="C148" s="48">
        <f>(B148/474)*100</f>
        <v>40.084388185654007</v>
      </c>
    </row>
    <row r="149" spans="1:3" x14ac:dyDescent="0.25">
      <c r="A149" s="49" t="s">
        <v>296</v>
      </c>
      <c r="B149" s="49">
        <v>95</v>
      </c>
      <c r="C149" s="50">
        <f t="shared" ref="C149:C154" si="8">(B149/474)*100</f>
        <v>20.042194092827003</v>
      </c>
    </row>
    <row r="150" spans="1:3" x14ac:dyDescent="0.25">
      <c r="A150" s="47" t="s">
        <v>247</v>
      </c>
      <c r="B150" s="47">
        <v>55</v>
      </c>
      <c r="C150" s="48">
        <f t="shared" si="8"/>
        <v>11.603375527426159</v>
      </c>
    </row>
    <row r="151" spans="1:3" x14ac:dyDescent="0.25">
      <c r="A151" s="49" t="s">
        <v>295</v>
      </c>
      <c r="B151" s="49">
        <v>55</v>
      </c>
      <c r="C151" s="51">
        <f t="shared" si="8"/>
        <v>11.603375527426159</v>
      </c>
    </row>
    <row r="152" spans="1:3" x14ac:dyDescent="0.25">
      <c r="A152" s="47" t="s">
        <v>248</v>
      </c>
      <c r="B152" s="47">
        <v>40</v>
      </c>
      <c r="C152" s="48">
        <f t="shared" si="8"/>
        <v>8.4388185654008439</v>
      </c>
    </row>
    <row r="153" spans="1:3" x14ac:dyDescent="0.25">
      <c r="A153" s="49" t="s">
        <v>260</v>
      </c>
      <c r="B153" s="49">
        <v>31</v>
      </c>
      <c r="C153" s="50">
        <f t="shared" si="8"/>
        <v>6.5400843881856545</v>
      </c>
    </row>
    <row r="154" spans="1:3" x14ac:dyDescent="0.25">
      <c r="A154" s="47" t="s">
        <v>294</v>
      </c>
      <c r="B154" s="47">
        <v>8</v>
      </c>
      <c r="C154" s="48">
        <f t="shared" si="8"/>
        <v>1.6877637130801686</v>
      </c>
    </row>
  </sheetData>
  <sheetProtection algorithmName="SHA-512" hashValue="lAMPqOclATbHqHckbZ6udV5IS11bBXkUUh/QWHvZazXCSovjiRAZ7U/DG5YQHmZBe/BF9GylXwQe9D3KSUX5Pg==" saltValue="S053EzkzhDK4IzkFkVaIVQ==" spinCount="100000" sheet="1" objects="1" scenarios="1"/>
  <mergeCells count="1">
    <mergeCell ref="A136:AD13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DC2F-7074-4C1B-860E-893ED42FCAE9}">
  <sheetPr>
    <tabColor theme="1"/>
  </sheetPr>
  <dimension ref="A1:R84"/>
  <sheetViews>
    <sheetView zoomScaleNormal="100" workbookViewId="0">
      <selection activeCell="A2" sqref="A2"/>
    </sheetView>
  </sheetViews>
  <sheetFormatPr defaultRowHeight="15" x14ac:dyDescent="0.25"/>
  <cols>
    <col min="1" max="1" width="112.85546875" style="18" customWidth="1"/>
    <col min="2" max="2" width="25.140625" style="18" customWidth="1"/>
    <col min="3" max="3" width="25.140625" style="44" customWidth="1"/>
    <col min="4" max="16" width="25.140625" style="18" customWidth="1"/>
    <col min="17" max="16384" width="9.140625" style="18"/>
  </cols>
  <sheetData>
    <row r="1" spans="1:6" s="22" customFormat="1" ht="18.75" x14ac:dyDescent="0.3">
      <c r="A1" s="127" t="s">
        <v>301</v>
      </c>
      <c r="B1" s="128"/>
      <c r="C1" s="129"/>
      <c r="D1" s="128"/>
    </row>
    <row r="2" spans="1:6" x14ac:dyDescent="0.25">
      <c r="D2" s="39"/>
    </row>
    <row r="3" spans="1:6" ht="18.75" x14ac:dyDescent="0.3">
      <c r="A3" s="130" t="s">
        <v>297</v>
      </c>
      <c r="B3" s="39"/>
      <c r="D3" s="39"/>
    </row>
    <row r="4" spans="1:6" x14ac:dyDescent="0.25">
      <c r="B4" s="39"/>
      <c r="C4" s="39"/>
      <c r="D4" s="39"/>
    </row>
    <row r="5" spans="1:6" ht="15.75" x14ac:dyDescent="0.25">
      <c r="A5" s="61" t="s">
        <v>374</v>
      </c>
      <c r="B5" s="58"/>
      <c r="C5" s="58"/>
      <c r="D5" s="58"/>
    </row>
    <row r="6" spans="1:6" ht="15.75" x14ac:dyDescent="0.25">
      <c r="A6" s="61" t="s">
        <v>302</v>
      </c>
      <c r="C6" s="18"/>
    </row>
    <row r="8" spans="1:6" ht="45" x14ac:dyDescent="0.25">
      <c r="A8" s="131" t="s">
        <v>342</v>
      </c>
    </row>
    <row r="9" spans="1:6" ht="15.75" thickBot="1" x14ac:dyDescent="0.3">
      <c r="A9" s="131"/>
    </row>
    <row r="10" spans="1:6" ht="15.75" thickBot="1" x14ac:dyDescent="0.3">
      <c r="B10" s="160" t="s">
        <v>334</v>
      </c>
      <c r="C10" s="161"/>
      <c r="D10" s="161"/>
      <c r="E10" s="161"/>
      <c r="F10" s="162"/>
    </row>
    <row r="11" spans="1:6" x14ac:dyDescent="0.25">
      <c r="A11" s="132"/>
      <c r="B11" s="133" t="s">
        <v>333</v>
      </c>
      <c r="C11" s="133" t="s">
        <v>332</v>
      </c>
      <c r="D11" s="133" t="s">
        <v>331</v>
      </c>
      <c r="E11" s="133" t="s">
        <v>330</v>
      </c>
      <c r="F11" s="133" t="s">
        <v>327</v>
      </c>
    </row>
    <row r="12" spans="1:6" x14ac:dyDescent="0.25">
      <c r="A12" s="47" t="s">
        <v>5</v>
      </c>
      <c r="B12" s="134" t="s">
        <v>328</v>
      </c>
      <c r="C12" s="134" t="s">
        <v>328</v>
      </c>
      <c r="D12" s="76">
        <v>26</v>
      </c>
      <c r="E12" s="76">
        <v>29</v>
      </c>
      <c r="F12" s="76">
        <v>33</v>
      </c>
    </row>
    <row r="13" spans="1:6" x14ac:dyDescent="0.25">
      <c r="A13" s="47" t="s">
        <v>324</v>
      </c>
      <c r="B13" s="76">
        <v>26</v>
      </c>
      <c r="C13" s="76">
        <v>30</v>
      </c>
      <c r="D13" s="76">
        <v>26</v>
      </c>
      <c r="E13" s="76">
        <v>20</v>
      </c>
      <c r="F13" s="76">
        <v>22</v>
      </c>
    </row>
    <row r="14" spans="1:6" x14ac:dyDescent="0.25">
      <c r="A14" s="47" t="s">
        <v>9</v>
      </c>
      <c r="B14" s="76">
        <v>35</v>
      </c>
      <c r="C14" s="76">
        <v>41</v>
      </c>
      <c r="D14" s="76">
        <v>41</v>
      </c>
      <c r="E14" s="76">
        <v>41</v>
      </c>
      <c r="F14" s="76">
        <v>23</v>
      </c>
    </row>
    <row r="15" spans="1:6" x14ac:dyDescent="0.25">
      <c r="A15" s="47" t="s">
        <v>325</v>
      </c>
      <c r="B15" s="76">
        <v>28</v>
      </c>
      <c r="C15" s="76">
        <v>40</v>
      </c>
      <c r="D15" s="76">
        <v>27</v>
      </c>
      <c r="E15" s="76">
        <v>25</v>
      </c>
      <c r="F15" s="76">
        <v>13</v>
      </c>
    </row>
    <row r="16" spans="1:6" x14ac:dyDescent="0.25">
      <c r="A16" s="47" t="s">
        <v>8</v>
      </c>
      <c r="B16" s="76">
        <v>21</v>
      </c>
      <c r="C16" s="76">
        <v>25</v>
      </c>
      <c r="D16" s="76">
        <v>26</v>
      </c>
      <c r="E16" s="76">
        <v>19</v>
      </c>
      <c r="F16" s="76">
        <v>23</v>
      </c>
    </row>
    <row r="17" spans="1:18" x14ac:dyDescent="0.25">
      <c r="A17" s="47" t="s">
        <v>326</v>
      </c>
      <c r="B17" s="76">
        <v>19</v>
      </c>
      <c r="C17" s="76">
        <v>19</v>
      </c>
      <c r="D17" s="76">
        <v>19</v>
      </c>
      <c r="E17" s="76">
        <v>18</v>
      </c>
      <c r="F17" s="76">
        <v>15</v>
      </c>
    </row>
    <row r="18" spans="1:18" x14ac:dyDescent="0.25">
      <c r="A18" s="47" t="s">
        <v>10</v>
      </c>
      <c r="B18" s="76">
        <v>16</v>
      </c>
      <c r="C18" s="76">
        <v>17</v>
      </c>
      <c r="D18" s="76">
        <v>16</v>
      </c>
      <c r="E18" s="76">
        <v>18</v>
      </c>
      <c r="F18" s="76">
        <v>13</v>
      </c>
    </row>
    <row r="19" spans="1:18" x14ac:dyDescent="0.25">
      <c r="A19" s="47" t="s">
        <v>11</v>
      </c>
      <c r="B19" s="134">
        <v>8</v>
      </c>
      <c r="C19" s="134">
        <v>11</v>
      </c>
      <c r="D19" s="76">
        <v>21</v>
      </c>
      <c r="E19" s="76">
        <v>17</v>
      </c>
      <c r="F19" s="76">
        <v>15</v>
      </c>
    </row>
    <row r="20" spans="1:18" x14ac:dyDescent="0.25">
      <c r="C20" s="18"/>
    </row>
    <row r="21" spans="1:18" x14ac:dyDescent="0.25">
      <c r="A21" s="135" t="s">
        <v>311</v>
      </c>
      <c r="C21" s="18"/>
    </row>
    <row r="22" spans="1:18" ht="75" x14ac:dyDescent="0.25">
      <c r="A22" s="136" t="s">
        <v>329</v>
      </c>
      <c r="C22" s="18"/>
      <c r="R22" s="52"/>
    </row>
    <row r="23" spans="1:18" x14ac:dyDescent="0.25">
      <c r="C23" s="18"/>
      <c r="R23" s="52"/>
    </row>
    <row r="24" spans="1:18" x14ac:dyDescent="0.25">
      <c r="R24" s="52"/>
    </row>
    <row r="25" spans="1:18" ht="18.75" x14ac:dyDescent="0.3">
      <c r="A25" s="137" t="s">
        <v>303</v>
      </c>
    </row>
    <row r="27" spans="1:18" ht="31.5" x14ac:dyDescent="0.25">
      <c r="A27" s="43" t="s">
        <v>344</v>
      </c>
    </row>
    <row r="28" spans="1:18" ht="15.75" thickBot="1" x14ac:dyDescent="0.3">
      <c r="A28" s="125"/>
    </row>
    <row r="29" spans="1:18" ht="15.75" thickBot="1" x14ac:dyDescent="0.3">
      <c r="B29" s="156" t="s">
        <v>305</v>
      </c>
      <c r="C29" s="157"/>
      <c r="D29" s="156" t="s">
        <v>308</v>
      </c>
      <c r="E29" s="157"/>
      <c r="F29" s="156" t="s">
        <v>307</v>
      </c>
      <c r="G29" s="157"/>
      <c r="H29" s="156" t="s">
        <v>309</v>
      </c>
      <c r="I29" s="157"/>
      <c r="J29" s="156" t="s">
        <v>386</v>
      </c>
      <c r="K29" s="157"/>
    </row>
    <row r="30" spans="1:18" x14ac:dyDescent="0.25">
      <c r="A30" s="138"/>
      <c r="B30" s="133" t="s">
        <v>392</v>
      </c>
      <c r="C30" s="139" t="s">
        <v>334</v>
      </c>
      <c r="D30" s="133" t="s">
        <v>392</v>
      </c>
      <c r="E30" s="139" t="s">
        <v>334</v>
      </c>
      <c r="F30" s="133" t="s">
        <v>392</v>
      </c>
      <c r="G30" s="139" t="s">
        <v>334</v>
      </c>
      <c r="H30" s="133" t="s">
        <v>392</v>
      </c>
      <c r="I30" s="139" t="s">
        <v>334</v>
      </c>
      <c r="J30" s="140" t="s">
        <v>13</v>
      </c>
      <c r="K30" s="141" t="s">
        <v>306</v>
      </c>
    </row>
    <row r="31" spans="1:18" x14ac:dyDescent="0.25">
      <c r="A31" s="47" t="s">
        <v>79</v>
      </c>
      <c r="B31" s="47">
        <v>320</v>
      </c>
      <c r="C31" s="75">
        <v>58.931860036832418</v>
      </c>
      <c r="D31" s="47">
        <v>251</v>
      </c>
      <c r="E31" s="75">
        <v>57.305936073059357</v>
      </c>
      <c r="F31" s="47">
        <v>204</v>
      </c>
      <c r="G31" s="75">
        <v>43.776824034334766</v>
      </c>
      <c r="H31" s="47">
        <v>172</v>
      </c>
      <c r="I31" s="75">
        <v>43.324937027707811</v>
      </c>
      <c r="J31" s="76">
        <v>134</v>
      </c>
      <c r="K31" s="142">
        <v>29.193899782135073</v>
      </c>
      <c r="L31" s="44"/>
      <c r="O31" s="52"/>
    </row>
    <row r="32" spans="1:18" x14ac:dyDescent="0.25">
      <c r="A32" s="47" t="s">
        <v>80</v>
      </c>
      <c r="B32" s="47">
        <v>148</v>
      </c>
      <c r="C32" s="75">
        <v>27.255985267034994</v>
      </c>
      <c r="D32" s="47">
        <v>119</v>
      </c>
      <c r="E32" s="75">
        <v>27.168949771689498</v>
      </c>
      <c r="F32" s="47">
        <v>167</v>
      </c>
      <c r="G32" s="75">
        <v>35.836909871244636</v>
      </c>
      <c r="H32" s="47">
        <v>152</v>
      </c>
      <c r="I32" s="75">
        <v>38.287153652392945</v>
      </c>
      <c r="J32" s="76">
        <v>181</v>
      </c>
      <c r="K32" s="142">
        <v>39.433551198257085</v>
      </c>
      <c r="L32" s="44"/>
      <c r="O32" s="52"/>
    </row>
    <row r="33" spans="1:15" x14ac:dyDescent="0.25">
      <c r="A33" s="47" t="s">
        <v>81</v>
      </c>
      <c r="B33" s="47">
        <v>64</v>
      </c>
      <c r="C33" s="75">
        <v>11.786372007366483</v>
      </c>
      <c r="D33" s="47">
        <v>55</v>
      </c>
      <c r="E33" s="75">
        <v>12.557077625570775</v>
      </c>
      <c r="F33" s="47">
        <v>82</v>
      </c>
      <c r="G33" s="75">
        <v>17.596566523605151</v>
      </c>
      <c r="H33" s="47">
        <v>57</v>
      </c>
      <c r="I33" s="75">
        <v>14.357682619647354</v>
      </c>
      <c r="J33" s="76">
        <v>92</v>
      </c>
      <c r="K33" s="142">
        <v>20.043572984749456</v>
      </c>
      <c r="L33" s="44"/>
      <c r="O33" s="52"/>
    </row>
    <row r="34" spans="1:15" x14ac:dyDescent="0.25">
      <c r="A34" s="47" t="s">
        <v>82</v>
      </c>
      <c r="B34" s="47">
        <v>8</v>
      </c>
      <c r="C34" s="75">
        <v>1.4732965009208103</v>
      </c>
      <c r="D34" s="47">
        <v>11</v>
      </c>
      <c r="E34" s="75">
        <v>2.5114155251141552</v>
      </c>
      <c r="F34" s="47">
        <v>11</v>
      </c>
      <c r="G34" s="75">
        <v>2.3605150214592276</v>
      </c>
      <c r="H34" s="47">
        <v>12</v>
      </c>
      <c r="I34" s="75">
        <v>3.0226700251889169</v>
      </c>
      <c r="J34" s="76">
        <v>39</v>
      </c>
      <c r="K34" s="142">
        <v>8.4967320261437909</v>
      </c>
      <c r="L34" s="44"/>
      <c r="O34" s="52"/>
    </row>
    <row r="35" spans="1:15" x14ac:dyDescent="0.25">
      <c r="A35" s="47" t="s">
        <v>83</v>
      </c>
      <c r="B35" s="47">
        <v>3</v>
      </c>
      <c r="C35" s="75">
        <v>0.55248618784530379</v>
      </c>
      <c r="D35" s="47">
        <v>2</v>
      </c>
      <c r="E35" s="75">
        <v>0.45662100456621002</v>
      </c>
      <c r="F35" s="47">
        <v>2</v>
      </c>
      <c r="G35" s="75">
        <v>0.42918454935622319</v>
      </c>
      <c r="H35" s="47">
        <v>4</v>
      </c>
      <c r="I35" s="75">
        <v>1.0075566750629723</v>
      </c>
      <c r="J35" s="47">
        <v>12</v>
      </c>
      <c r="K35" s="75">
        <v>2.6143790849673203</v>
      </c>
      <c r="L35" s="44"/>
      <c r="O35" s="52"/>
    </row>
    <row r="36" spans="1:15" x14ac:dyDescent="0.25">
      <c r="A36" s="58"/>
      <c r="B36" s="58"/>
      <c r="C36" s="70"/>
      <c r="I36" s="52"/>
      <c r="L36" s="52"/>
      <c r="O36" s="52"/>
    </row>
    <row r="37" spans="1:15" x14ac:dyDescent="0.25">
      <c r="A37" s="143" t="s">
        <v>378</v>
      </c>
      <c r="B37" s="58"/>
      <c r="C37" s="70"/>
    </row>
    <row r="40" spans="1:15" ht="18.75" x14ac:dyDescent="0.3">
      <c r="A40" s="79" t="s">
        <v>304</v>
      </c>
    </row>
    <row r="42" spans="1:15" ht="47.25" x14ac:dyDescent="0.25">
      <c r="A42" s="43" t="s">
        <v>375</v>
      </c>
      <c r="B42" s="125"/>
      <c r="C42" s="125"/>
      <c r="D42" s="125"/>
    </row>
    <row r="43" spans="1:15" ht="31.5" x14ac:dyDescent="0.25">
      <c r="A43" s="43" t="s">
        <v>376</v>
      </c>
    </row>
    <row r="44" spans="1:15" ht="15.75" thickBot="1" x14ac:dyDescent="0.3">
      <c r="A44" s="125"/>
    </row>
    <row r="45" spans="1:15" ht="15.75" thickBot="1" x14ac:dyDescent="0.3">
      <c r="B45" s="158" t="s">
        <v>318</v>
      </c>
      <c r="C45" s="159"/>
      <c r="D45" s="158" t="s">
        <v>317</v>
      </c>
      <c r="E45" s="159"/>
      <c r="F45" s="158" t="s">
        <v>316</v>
      </c>
      <c r="G45" s="159"/>
      <c r="H45" s="158" t="s">
        <v>315</v>
      </c>
      <c r="I45" s="159"/>
    </row>
    <row r="46" spans="1:15" x14ac:dyDescent="0.25">
      <c r="A46" s="138"/>
      <c r="B46" s="133" t="s">
        <v>313</v>
      </c>
      <c r="C46" s="139" t="s">
        <v>314</v>
      </c>
      <c r="D46" s="133" t="s">
        <v>313</v>
      </c>
      <c r="E46" s="139" t="s">
        <v>314</v>
      </c>
      <c r="F46" s="133" t="s">
        <v>313</v>
      </c>
      <c r="G46" s="139" t="s">
        <v>314</v>
      </c>
      <c r="H46" s="133" t="s">
        <v>313</v>
      </c>
      <c r="I46" s="139" t="s">
        <v>314</v>
      </c>
    </row>
    <row r="47" spans="1:15" x14ac:dyDescent="0.25">
      <c r="A47" s="47" t="s">
        <v>298</v>
      </c>
      <c r="B47" s="75">
        <v>-424</v>
      </c>
      <c r="C47" s="75">
        <v>494</v>
      </c>
      <c r="D47" s="142">
        <v>-308.59677419354841</v>
      </c>
      <c r="E47" s="75">
        <v>391</v>
      </c>
      <c r="F47" s="142">
        <v>-193.1935483870968</v>
      </c>
      <c r="G47" s="75">
        <v>374</v>
      </c>
      <c r="H47" s="75">
        <v>-53</v>
      </c>
      <c r="I47" s="75">
        <v>402</v>
      </c>
    </row>
    <row r="48" spans="1:15" x14ac:dyDescent="0.25">
      <c r="A48" s="47" t="s">
        <v>299</v>
      </c>
      <c r="B48" s="75">
        <v>117</v>
      </c>
      <c r="C48" s="75">
        <v>231</v>
      </c>
      <c r="D48" s="75">
        <v>198</v>
      </c>
      <c r="E48" s="75">
        <v>194</v>
      </c>
      <c r="F48" s="75">
        <v>82</v>
      </c>
      <c r="G48" s="75">
        <v>217</v>
      </c>
      <c r="H48" s="75">
        <v>-210</v>
      </c>
      <c r="I48" s="75">
        <v>439</v>
      </c>
    </row>
    <row r="49" spans="1:9" x14ac:dyDescent="0.25">
      <c r="A49" s="47" t="s">
        <v>312</v>
      </c>
      <c r="B49" s="75">
        <v>77</v>
      </c>
      <c r="C49" s="75">
        <v>-74.5</v>
      </c>
      <c r="D49" s="75">
        <v>160</v>
      </c>
      <c r="E49" s="75">
        <v>-173</v>
      </c>
      <c r="F49" s="75">
        <v>125</v>
      </c>
      <c r="G49" s="75">
        <v>-92</v>
      </c>
      <c r="H49" s="75">
        <v>138</v>
      </c>
      <c r="I49" s="75">
        <v>-171</v>
      </c>
    </row>
    <row r="50" spans="1:9" x14ac:dyDescent="0.25">
      <c r="A50" s="47" t="s">
        <v>300</v>
      </c>
      <c r="B50" s="75">
        <v>-151</v>
      </c>
      <c r="C50" s="75">
        <v>156.19999999999999</v>
      </c>
      <c r="D50" s="75">
        <v>73</v>
      </c>
      <c r="E50" s="75">
        <v>32.200000000000003</v>
      </c>
      <c r="F50" s="75">
        <v>126</v>
      </c>
      <c r="G50" s="75">
        <v>55.4</v>
      </c>
      <c r="H50" s="75">
        <v>167</v>
      </c>
      <c r="I50" s="75">
        <v>-48.8</v>
      </c>
    </row>
    <row r="52" spans="1:9" x14ac:dyDescent="0.25">
      <c r="A52" s="78" t="s">
        <v>323</v>
      </c>
    </row>
    <row r="54" spans="1:9" x14ac:dyDescent="0.25">
      <c r="A54" s="135" t="s">
        <v>311</v>
      </c>
      <c r="C54" s="40"/>
      <c r="D54" s="39"/>
      <c r="E54" s="39"/>
      <c r="F54" s="39"/>
      <c r="G54" s="39"/>
    </row>
    <row r="55" spans="1:9" ht="60" x14ac:dyDescent="0.25">
      <c r="A55" s="136" t="s">
        <v>458</v>
      </c>
      <c r="C55" s="40"/>
      <c r="D55" s="39"/>
      <c r="E55" s="39"/>
      <c r="F55" s="39"/>
      <c r="G55" s="39"/>
    </row>
    <row r="56" spans="1:9" x14ac:dyDescent="0.25">
      <c r="A56" s="136"/>
      <c r="C56" s="40"/>
      <c r="D56" s="39"/>
      <c r="E56" s="39"/>
      <c r="F56" s="39"/>
      <c r="G56" s="39"/>
    </row>
    <row r="57" spans="1:9" ht="75" x14ac:dyDescent="0.25">
      <c r="A57" s="144" t="s">
        <v>320</v>
      </c>
      <c r="C57" s="40"/>
      <c r="D57" s="39"/>
      <c r="E57" s="39"/>
      <c r="F57" s="39"/>
      <c r="G57" s="39"/>
    </row>
    <row r="58" spans="1:9" x14ac:dyDescent="0.25">
      <c r="A58" s="145"/>
      <c r="C58" s="40"/>
      <c r="D58" s="39"/>
      <c r="E58" s="39"/>
      <c r="F58" s="39"/>
      <c r="G58" s="39"/>
    </row>
    <row r="59" spans="1:9" ht="60" x14ac:dyDescent="0.25">
      <c r="A59" s="144" t="s">
        <v>321</v>
      </c>
    </row>
    <row r="60" spans="1:9" x14ac:dyDescent="0.25">
      <c r="A60" s="146"/>
    </row>
    <row r="62" spans="1:9" ht="18.75" x14ac:dyDescent="0.3">
      <c r="A62" s="147" t="s">
        <v>310</v>
      </c>
    </row>
    <row r="64" spans="1:9" ht="15.75" x14ac:dyDescent="0.25">
      <c r="A64" s="61" t="s">
        <v>377</v>
      </c>
    </row>
    <row r="65" spans="1:9" ht="15.75" thickBot="1" x14ac:dyDescent="0.3">
      <c r="A65" s="125"/>
    </row>
    <row r="66" spans="1:9" ht="15.75" thickBot="1" x14ac:dyDescent="0.3">
      <c r="B66" s="158" t="s">
        <v>305</v>
      </c>
      <c r="C66" s="159"/>
      <c r="D66" s="158" t="s">
        <v>308</v>
      </c>
      <c r="E66" s="159"/>
      <c r="F66" s="158" t="s">
        <v>307</v>
      </c>
      <c r="G66" s="159"/>
      <c r="H66" s="158" t="s">
        <v>340</v>
      </c>
      <c r="I66" s="159"/>
    </row>
    <row r="67" spans="1:9" x14ac:dyDescent="0.25">
      <c r="A67" s="132"/>
      <c r="B67" s="138" t="s">
        <v>392</v>
      </c>
      <c r="C67" s="139" t="s">
        <v>334</v>
      </c>
      <c r="D67" s="138" t="s">
        <v>392</v>
      </c>
      <c r="E67" s="139" t="s">
        <v>334</v>
      </c>
      <c r="F67" s="138" t="s">
        <v>392</v>
      </c>
      <c r="G67" s="139" t="s">
        <v>334</v>
      </c>
      <c r="H67" s="138" t="s">
        <v>392</v>
      </c>
      <c r="I67" s="139" t="s">
        <v>334</v>
      </c>
    </row>
    <row r="68" spans="1:9" x14ac:dyDescent="0.25">
      <c r="A68" s="18" t="s">
        <v>336</v>
      </c>
      <c r="B68" s="134" t="s">
        <v>328</v>
      </c>
      <c r="C68" s="134" t="s">
        <v>328</v>
      </c>
      <c r="D68" s="134" t="s">
        <v>328</v>
      </c>
      <c r="E68" s="134" t="s">
        <v>328</v>
      </c>
      <c r="F68" s="134" t="s">
        <v>328</v>
      </c>
      <c r="G68" s="134" t="s">
        <v>328</v>
      </c>
      <c r="H68" s="76">
        <v>113</v>
      </c>
      <c r="I68" s="142">
        <v>24</v>
      </c>
    </row>
    <row r="69" spans="1:9" x14ac:dyDescent="0.25">
      <c r="A69" s="47" t="s">
        <v>335</v>
      </c>
      <c r="B69" s="142">
        <v>190</v>
      </c>
      <c r="C69" s="142">
        <v>35</v>
      </c>
      <c r="D69" s="142">
        <v>141</v>
      </c>
      <c r="E69" s="142">
        <v>32.200000000000003</v>
      </c>
      <c r="F69" s="142">
        <v>151</v>
      </c>
      <c r="G69" s="142">
        <v>32</v>
      </c>
      <c r="H69" s="142">
        <v>113</v>
      </c>
      <c r="I69" s="142">
        <v>24</v>
      </c>
    </row>
    <row r="70" spans="1:9" x14ac:dyDescent="0.25">
      <c r="A70" s="47" t="s">
        <v>337</v>
      </c>
      <c r="B70" s="76">
        <v>93</v>
      </c>
      <c r="C70" s="142">
        <v>17</v>
      </c>
      <c r="D70" s="134" t="s">
        <v>328</v>
      </c>
      <c r="E70" s="134" t="s">
        <v>328</v>
      </c>
      <c r="F70" s="134" t="s">
        <v>328</v>
      </c>
      <c r="G70" s="134" t="s">
        <v>328</v>
      </c>
      <c r="H70" s="134" t="s">
        <v>328</v>
      </c>
      <c r="I70" s="134" t="s">
        <v>328</v>
      </c>
    </row>
    <row r="71" spans="1:9" x14ac:dyDescent="0.25">
      <c r="A71" s="47" t="s">
        <v>338</v>
      </c>
      <c r="B71" s="142">
        <v>161</v>
      </c>
      <c r="C71" s="142">
        <v>30</v>
      </c>
      <c r="D71" s="142">
        <f>91+85</f>
        <v>176</v>
      </c>
      <c r="E71" s="142">
        <v>41</v>
      </c>
      <c r="F71" s="142">
        <v>177</v>
      </c>
      <c r="G71" s="142">
        <v>38</v>
      </c>
      <c r="H71" s="76">
        <v>89</v>
      </c>
      <c r="I71" s="142">
        <v>19</v>
      </c>
    </row>
    <row r="72" spans="1:9" x14ac:dyDescent="0.25">
      <c r="A72" s="47" t="s">
        <v>170</v>
      </c>
      <c r="B72" s="142">
        <v>88</v>
      </c>
      <c r="C72" s="142">
        <v>16</v>
      </c>
      <c r="D72" s="142">
        <v>83</v>
      </c>
      <c r="E72" s="142">
        <v>19</v>
      </c>
      <c r="F72" s="142">
        <v>107</v>
      </c>
      <c r="G72" s="142">
        <v>23</v>
      </c>
      <c r="H72" s="76">
        <v>144</v>
      </c>
      <c r="I72" s="142">
        <v>30</v>
      </c>
    </row>
    <row r="73" spans="1:9" x14ac:dyDescent="0.25">
      <c r="A73" s="47" t="s">
        <v>260</v>
      </c>
      <c r="B73" s="142">
        <v>11</v>
      </c>
      <c r="C73" s="142">
        <v>2</v>
      </c>
      <c r="D73" s="142">
        <v>38</v>
      </c>
      <c r="E73" s="142">
        <v>8</v>
      </c>
      <c r="F73" s="142">
        <v>31</v>
      </c>
      <c r="G73" s="142">
        <v>7</v>
      </c>
      <c r="H73" s="76">
        <v>15</v>
      </c>
      <c r="I73" s="142">
        <v>3</v>
      </c>
    </row>
    <row r="75" spans="1:9" x14ac:dyDescent="0.25">
      <c r="A75" s="88" t="s">
        <v>319</v>
      </c>
    </row>
    <row r="76" spans="1:9" ht="30" x14ac:dyDescent="0.25">
      <c r="A76" s="136" t="s">
        <v>341</v>
      </c>
      <c r="C76" s="18"/>
    </row>
    <row r="77" spans="1:9" ht="64.5" customHeight="1" x14ac:dyDescent="0.25">
      <c r="A77" s="148" t="s">
        <v>339</v>
      </c>
      <c r="C77" s="18"/>
    </row>
    <row r="78" spans="1:9" x14ac:dyDescent="0.25">
      <c r="C78" s="18"/>
    </row>
    <row r="79" spans="1:9" x14ac:dyDescent="0.25">
      <c r="C79" s="18"/>
    </row>
    <row r="80" spans="1:9" x14ac:dyDescent="0.25">
      <c r="C80" s="18"/>
    </row>
    <row r="81" spans="3:3" x14ac:dyDescent="0.25">
      <c r="C81" s="18"/>
    </row>
    <row r="82" spans="3:3" x14ac:dyDescent="0.25">
      <c r="C82" s="18"/>
    </row>
    <row r="83" spans="3:3" x14ac:dyDescent="0.25">
      <c r="C83" s="18"/>
    </row>
    <row r="84" spans="3:3" x14ac:dyDescent="0.25">
      <c r="C84" s="18"/>
    </row>
  </sheetData>
  <sheetProtection algorithmName="SHA-512" hashValue="eHRn7ni8I3nYQW15DzOeyNyT8q3yuMBqgn9f2gPVAMOj2mczWD71B+j2VpiwsUc78QhdHQIBJ1kbkG9d+Z1Hww==" saltValue="yVLxsoZexTQ+2ZGd8jtItw==" spinCount="100000" sheet="1" objects="1" scenarios="1"/>
  <mergeCells count="14">
    <mergeCell ref="B10:F10"/>
    <mergeCell ref="B45:C45"/>
    <mergeCell ref="D45:E45"/>
    <mergeCell ref="F45:G45"/>
    <mergeCell ref="B66:C66"/>
    <mergeCell ref="D66:E66"/>
    <mergeCell ref="F66:G66"/>
    <mergeCell ref="J29:K29"/>
    <mergeCell ref="H45:I45"/>
    <mergeCell ref="H66:I66"/>
    <mergeCell ref="B29:C29"/>
    <mergeCell ref="D29:E29"/>
    <mergeCell ref="F29:G29"/>
    <mergeCell ref="H29:I2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 to 2019 data</vt:lpstr>
      <vt:lpstr>Biggest challenges</vt:lpstr>
      <vt:lpstr>Climate</vt:lpstr>
      <vt:lpstr>Policy and investment</vt:lpstr>
      <vt:lpstr>Prices</vt:lpstr>
      <vt:lpstr>Flexibility and digital</vt:lpstr>
      <vt:lpstr>Consumers</vt:lpstr>
      <vt:lpstr>Yearly trends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de Wijze</dc:creator>
  <cp:lastModifiedBy>Deane Somerville</cp:lastModifiedBy>
  <cp:lastPrinted>2019-06-17T10:24:36Z</cp:lastPrinted>
  <dcterms:created xsi:type="dcterms:W3CDTF">2019-04-26T10:48:33Z</dcterms:created>
  <dcterms:modified xsi:type="dcterms:W3CDTF">2019-06-26T10:43:37Z</dcterms:modified>
</cp:coreProperties>
</file>